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2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0001640\Documents\BK_NEZMAR\Statistiky\"/>
    </mc:Choice>
  </mc:AlternateContent>
  <bookViews>
    <workbookView xWindow="-15" yWindow="3900" windowWidth="15420" windowHeight="3825" firstSheet="6" activeTab="12"/>
  </bookViews>
  <sheets>
    <sheet name="Úvod" sheetId="21" r:id="rId1"/>
    <sheet name="Počet etap" sheetId="22" r:id="rId2"/>
    <sheet name="Počet km" sheetId="3" r:id="rId3"/>
    <sheet name="Graf počtu km " sheetId="29" r:id="rId4"/>
    <sheet name="Nastoupané m celkem" sheetId="32" r:id="rId5"/>
    <sheet name="Nejvíce m v etapě" sheetId="33" r:id="rId6"/>
    <sheet name="Teploty" sheetId="24" r:id="rId7"/>
    <sheet name="Počet jezdců" sheetId="4" r:id="rId8"/>
    <sheet name="Průměrný počet jezdců v etapě" sheetId="14" r:id="rId9"/>
    <sheet name="Průměrný počet v etapě graf" sheetId="15" r:id="rId10"/>
    <sheet name="Počet jezdců nad 50%" sheetId="20" r:id="rId11"/>
    <sheet name="Počet 1000" sheetId="31" r:id="rId12"/>
    <sheet name="&quot;1000&quot;" sheetId="30" r:id="rId13"/>
    <sheet name="Rychlostní průměr" sheetId="9" r:id="rId14"/>
    <sheet name="Trackmakers" sheetId="12" r:id="rId15"/>
    <sheet name="Historie účasti" sheetId="25" r:id="rId16"/>
    <sheet name="Graf historie" sheetId="27" r:id="rId17"/>
    <sheet name="Vítězové Ceny nej pilníka" sheetId="19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12" hidden="1">'"1000"'!$A$4:$T$4</definedName>
    <definedName name="_xlnm._FilterDatabase" localSheetId="15" hidden="1">'Historie účasti'!$A$2:$T$205</definedName>
    <definedName name="_xlnm._FilterDatabase" localSheetId="14" hidden="1">Trackmakers!$A$2:$AA$2</definedName>
  </definedNames>
  <calcPr calcId="171027"/>
</workbook>
</file>

<file path=xl/calcChain.xml><?xml version="1.0" encoding="utf-8"?>
<calcChain xmlns="http://schemas.openxmlformats.org/spreadsheetml/2006/main">
  <c r="T77" i="25" l="1"/>
  <c r="T78" i="25"/>
  <c r="T68" i="25"/>
  <c r="T88" i="25"/>
  <c r="T89" i="25"/>
  <c r="T90" i="25"/>
  <c r="T73" i="25"/>
  <c r="T99" i="25"/>
  <c r="T100" i="25"/>
  <c r="T104" i="25"/>
  <c r="T105" i="25"/>
  <c r="T106" i="25"/>
  <c r="T107" i="25"/>
  <c r="T108" i="25"/>
  <c r="T109" i="25"/>
  <c r="T110" i="25"/>
  <c r="T111" i="25"/>
  <c r="T112" i="25"/>
  <c r="T113" i="25"/>
  <c r="T114" i="25"/>
  <c r="T115" i="25"/>
  <c r="T116" i="25"/>
  <c r="T117" i="25"/>
  <c r="T118" i="25"/>
  <c r="T120" i="25"/>
  <c r="T121" i="25"/>
  <c r="T122" i="25"/>
  <c r="T123" i="25"/>
  <c r="T124" i="25"/>
  <c r="T125" i="25"/>
  <c r="T126" i="25"/>
  <c r="T127" i="25"/>
  <c r="T128" i="25"/>
  <c r="T129" i="25"/>
  <c r="T130" i="25"/>
  <c r="T131" i="25"/>
  <c r="T132" i="25"/>
  <c r="T133" i="25"/>
  <c r="T134" i="25"/>
  <c r="T135" i="25"/>
  <c r="T136" i="25"/>
  <c r="T137" i="25"/>
  <c r="T138" i="25"/>
  <c r="T139" i="25"/>
  <c r="T140" i="25"/>
  <c r="T141" i="25"/>
  <c r="T142" i="25"/>
  <c r="T143" i="25"/>
  <c r="T144" i="25"/>
  <c r="T145" i="25"/>
  <c r="T146" i="25"/>
  <c r="T147" i="25"/>
  <c r="T148" i="25"/>
  <c r="T149" i="25"/>
  <c r="T150" i="25"/>
  <c r="T151" i="25"/>
  <c r="T152" i="25"/>
  <c r="T153" i="25"/>
  <c r="T154" i="25"/>
  <c r="T155" i="25"/>
  <c r="T156" i="25"/>
  <c r="T157" i="25"/>
  <c r="T158" i="25"/>
  <c r="T159" i="25"/>
  <c r="T160" i="25"/>
  <c r="T175" i="25"/>
  <c r="T176" i="25"/>
  <c r="T177" i="25"/>
  <c r="T178" i="25"/>
  <c r="T192" i="25"/>
  <c r="T193" i="25"/>
  <c r="T194" i="25"/>
  <c r="T195" i="25"/>
  <c r="T196" i="25"/>
  <c r="T197" i="25"/>
  <c r="T198" i="25"/>
  <c r="T199" i="25"/>
  <c r="T60" i="25"/>
  <c r="T80" i="25"/>
  <c r="T86" i="25"/>
  <c r="T119" i="25"/>
  <c r="T200" i="25"/>
  <c r="T201" i="25"/>
  <c r="T202" i="25"/>
  <c r="T203" i="25"/>
  <c r="T204" i="25"/>
  <c r="T205" i="25"/>
  <c r="T72" i="25"/>
  <c r="T44" i="25"/>
  <c r="T46" i="25"/>
  <c r="T36" i="25"/>
  <c r="T43" i="25"/>
  <c r="T56" i="25"/>
  <c r="T51" i="25"/>
  <c r="T52" i="25"/>
  <c r="T53" i="25"/>
  <c r="T62" i="25"/>
  <c r="T63" i="25"/>
  <c r="T64" i="25"/>
  <c r="T67" i="25"/>
  <c r="T70" i="25"/>
  <c r="T71" i="25"/>
  <c r="T10" i="25"/>
  <c r="T13" i="25"/>
  <c r="T14" i="12" l="1"/>
  <c r="T16" i="12"/>
  <c r="T21" i="12"/>
  <c r="T22" i="12"/>
  <c r="T20" i="12"/>
  <c r="T23" i="12"/>
  <c r="T25" i="12"/>
  <c r="T13" i="30" l="1"/>
  <c r="T19" i="30"/>
  <c r="T21" i="30"/>
  <c r="T20" i="30"/>
  <c r="T25" i="30"/>
  <c r="T26" i="30"/>
  <c r="T27" i="30"/>
  <c r="T22" i="30"/>
  <c r="T24" i="30"/>
  <c r="D21" i="31"/>
  <c r="F20" i="20"/>
  <c r="I4" i="14"/>
  <c r="G21" i="14"/>
  <c r="C44" i="3"/>
  <c r="C43" i="3"/>
  <c r="D43" i="3" s="1"/>
  <c r="D21" i="3"/>
  <c r="D20" i="31" l="1"/>
  <c r="F19" i="20"/>
  <c r="D20" i="3" l="1"/>
  <c r="L4" i="24" l="1"/>
  <c r="G17" i="19" l="1"/>
  <c r="G22" i="19"/>
  <c r="E22" i="19"/>
  <c r="H22" i="19" s="1"/>
  <c r="P4" i="9"/>
  <c r="Q10" i="30"/>
  <c r="Q23" i="30"/>
  <c r="T23" i="30" s="1"/>
  <c r="Q16" i="30"/>
  <c r="T16" i="30" s="1"/>
  <c r="Q18" i="30"/>
  <c r="Q15" i="30"/>
  <c r="Q12" i="30"/>
  <c r="Q14" i="30"/>
  <c r="Q9" i="30"/>
  <c r="Q8" i="30"/>
  <c r="Q6" i="30"/>
  <c r="Q5" i="30"/>
  <c r="D19" i="31"/>
  <c r="F18" i="20"/>
  <c r="C17" i="20"/>
  <c r="F17" i="20"/>
  <c r="F19" i="14"/>
  <c r="L5" i="24"/>
  <c r="L3" i="24"/>
  <c r="G6" i="32"/>
  <c r="C19" i="3"/>
  <c r="C42" i="3" s="1"/>
  <c r="D42" i="3" s="1"/>
  <c r="D18" i="31"/>
  <c r="H9" i="33"/>
  <c r="G5" i="32"/>
  <c r="P18" i="30"/>
  <c r="T18" i="30" s="1"/>
  <c r="P12" i="30"/>
  <c r="P14" i="30"/>
  <c r="P17" i="30"/>
  <c r="T17" i="30" s="1"/>
  <c r="P11" i="30"/>
  <c r="P9" i="30"/>
  <c r="P10" i="30"/>
  <c r="P8" i="30"/>
  <c r="T8" i="30" s="1"/>
  <c r="P7" i="30"/>
  <c r="T7" i="30" s="1"/>
  <c r="O9" i="30"/>
  <c r="O11" i="30"/>
  <c r="O15" i="30"/>
  <c r="T15" i="30" s="1"/>
  <c r="O14" i="30"/>
  <c r="O12" i="30"/>
  <c r="P6" i="30"/>
  <c r="T6" i="30" s="1"/>
  <c r="P5" i="30"/>
  <c r="P9" i="12"/>
  <c r="T9" i="12" s="1"/>
  <c r="P8" i="12"/>
  <c r="P7" i="12"/>
  <c r="P6" i="12"/>
  <c r="P4" i="12"/>
  <c r="P3" i="12"/>
  <c r="P103" i="25"/>
  <c r="T103" i="25" s="1"/>
  <c r="P191" i="25"/>
  <c r="T191" i="25" s="1"/>
  <c r="P190" i="25"/>
  <c r="T190" i="25" s="1"/>
  <c r="P189" i="25"/>
  <c r="T189" i="25" s="1"/>
  <c r="P188" i="25"/>
  <c r="T188" i="25" s="1"/>
  <c r="P187" i="25"/>
  <c r="T187" i="25" s="1"/>
  <c r="P94" i="25"/>
  <c r="T94" i="25" s="1"/>
  <c r="P93" i="25"/>
  <c r="T93" i="25" s="1"/>
  <c r="P34" i="25"/>
  <c r="T34" i="25" s="1"/>
  <c r="P41" i="25"/>
  <c r="P82" i="25"/>
  <c r="P66" i="25"/>
  <c r="P25" i="25"/>
  <c r="P59" i="25"/>
  <c r="P39" i="25"/>
  <c r="P27" i="25"/>
  <c r="P40" i="25"/>
  <c r="P38" i="25"/>
  <c r="P28" i="25"/>
  <c r="P33" i="25"/>
  <c r="P37" i="25"/>
  <c r="P29" i="25"/>
  <c r="P31" i="25"/>
  <c r="P30" i="25"/>
  <c r="P17" i="25"/>
  <c r="P16" i="25"/>
  <c r="P14" i="25"/>
  <c r="P18" i="25"/>
  <c r="P20" i="25"/>
  <c r="P22" i="25"/>
  <c r="P23" i="25"/>
  <c r="P11" i="25"/>
  <c r="P21" i="25"/>
  <c r="P12" i="25"/>
  <c r="P8" i="25"/>
  <c r="P7" i="25"/>
  <c r="P6" i="25"/>
  <c r="P3" i="25"/>
  <c r="H21" i="19"/>
  <c r="C18" i="3"/>
  <c r="C3" i="24"/>
  <c r="E17" i="19"/>
  <c r="H17" i="19" s="1"/>
  <c r="F13" i="14"/>
  <c r="G14" i="14" s="1"/>
  <c r="F3" i="24"/>
  <c r="E20" i="19"/>
  <c r="H20" i="19" s="1"/>
  <c r="O186" i="25"/>
  <c r="T186" i="25" s="1"/>
  <c r="O184" i="25"/>
  <c r="T184" i="25" s="1"/>
  <c r="O185" i="25"/>
  <c r="T185" i="25" s="1"/>
  <c r="O183" i="25"/>
  <c r="T183" i="25" s="1"/>
  <c r="O182" i="25"/>
  <c r="T182" i="25" s="1"/>
  <c r="O181" i="25"/>
  <c r="T181" i="25" s="1"/>
  <c r="O180" i="25"/>
  <c r="T180" i="25" s="1"/>
  <c r="O179" i="25"/>
  <c r="T179" i="25" s="1"/>
  <c r="O102" i="25"/>
  <c r="T102" i="25" s="1"/>
  <c r="O101" i="25"/>
  <c r="T101" i="25" s="1"/>
  <c r="O91" i="25"/>
  <c r="T91" i="25" s="1"/>
  <c r="O25" i="25"/>
  <c r="T25" i="25" s="1"/>
  <c r="O41" i="25"/>
  <c r="T41" i="25" s="1"/>
  <c r="O75" i="25"/>
  <c r="O57" i="25"/>
  <c r="O69" i="25"/>
  <c r="O59" i="25"/>
  <c r="O65" i="25"/>
  <c r="O27" i="25"/>
  <c r="O54" i="25"/>
  <c r="O39" i="25"/>
  <c r="O40" i="25"/>
  <c r="O45" i="25"/>
  <c r="O28" i="25"/>
  <c r="O33" i="25"/>
  <c r="O37" i="25"/>
  <c r="O16" i="25"/>
  <c r="O14" i="25"/>
  <c r="O17" i="25"/>
  <c r="O29" i="25"/>
  <c r="O31" i="25"/>
  <c r="O30" i="25"/>
  <c r="O18" i="25"/>
  <c r="O20" i="25"/>
  <c r="O11" i="25"/>
  <c r="O23" i="25"/>
  <c r="O22" i="25"/>
  <c r="O21" i="25"/>
  <c r="O12" i="25"/>
  <c r="O8" i="25"/>
  <c r="O7" i="25"/>
  <c r="O6" i="25"/>
  <c r="O3" i="25"/>
  <c r="N4" i="9"/>
  <c r="O5" i="30"/>
  <c r="T5" i="30" s="1"/>
  <c r="C16" i="20"/>
  <c r="F16" i="20" s="1"/>
  <c r="F17" i="14"/>
  <c r="G18" i="14" s="1"/>
  <c r="J5" i="24"/>
  <c r="J4" i="24"/>
  <c r="J3" i="24"/>
  <c r="C17" i="3"/>
  <c r="D17" i="3" s="1"/>
  <c r="D16" i="31"/>
  <c r="D15" i="31"/>
  <c r="D14" i="31"/>
  <c r="D13" i="31"/>
  <c r="D12" i="31"/>
  <c r="D11" i="31"/>
  <c r="D10" i="31"/>
  <c r="D9" i="31"/>
  <c r="D6" i="31"/>
  <c r="F16" i="14"/>
  <c r="G16" i="14" s="1"/>
  <c r="E19" i="19"/>
  <c r="H19" i="19" s="1"/>
  <c r="G19" i="19"/>
  <c r="M4" i="9"/>
  <c r="F15" i="20"/>
  <c r="I5" i="24"/>
  <c r="I4" i="24"/>
  <c r="I3" i="24"/>
  <c r="C16" i="3"/>
  <c r="C38" i="3" s="1"/>
  <c r="D38" i="3" s="1"/>
  <c r="M4" i="22"/>
  <c r="H14" i="19"/>
  <c r="F18" i="19"/>
  <c r="E18" i="19"/>
  <c r="G18" i="19" s="1"/>
  <c r="B174" i="25"/>
  <c r="M57" i="25"/>
  <c r="T57" i="25" s="1"/>
  <c r="M174" i="25"/>
  <c r="T174" i="25" s="1"/>
  <c r="M173" i="25"/>
  <c r="T173" i="25" s="1"/>
  <c r="B173" i="25"/>
  <c r="M172" i="25"/>
  <c r="T172" i="25" s="1"/>
  <c r="B172" i="25"/>
  <c r="M171" i="25"/>
  <c r="T171" i="25" s="1"/>
  <c r="B171" i="25"/>
  <c r="M85" i="25"/>
  <c r="T85" i="25" s="1"/>
  <c r="B85" i="25"/>
  <c r="M170" i="25"/>
  <c r="T170" i="25" s="1"/>
  <c r="B170" i="25"/>
  <c r="M98" i="25"/>
  <c r="T98" i="25" s="1"/>
  <c r="B98" i="25"/>
  <c r="M97" i="25"/>
  <c r="T97" i="25" s="1"/>
  <c r="B97" i="25"/>
  <c r="M96" i="25"/>
  <c r="T96" i="25" s="1"/>
  <c r="B96" i="25"/>
  <c r="M76" i="25"/>
  <c r="T76" i="25" s="1"/>
  <c r="B76" i="25"/>
  <c r="M40" i="25"/>
  <c r="M54" i="25"/>
  <c r="T54" i="25" s="1"/>
  <c r="B54" i="25"/>
  <c r="M74" i="25"/>
  <c r="T74" i="25" s="1"/>
  <c r="B74" i="25"/>
  <c r="M16" i="25"/>
  <c r="B16" i="25"/>
  <c r="M17" i="25"/>
  <c r="T17" i="25" s="1"/>
  <c r="B17" i="25"/>
  <c r="M82" i="25"/>
  <c r="M95" i="25"/>
  <c r="T95" i="25" s="1"/>
  <c r="M39" i="25"/>
  <c r="T39" i="25" s="1"/>
  <c r="M84" i="25"/>
  <c r="T84" i="25" s="1"/>
  <c r="M75" i="25"/>
  <c r="M87" i="25"/>
  <c r="T87" i="25" s="1"/>
  <c r="M27" i="25"/>
  <c r="M66" i="25"/>
  <c r="M59" i="25"/>
  <c r="M81" i="25"/>
  <c r="T81" i="25" s="1"/>
  <c r="M79" i="25"/>
  <c r="M28" i="25"/>
  <c r="M58" i="25"/>
  <c r="M65" i="25"/>
  <c r="M50" i="25"/>
  <c r="M48" i="25"/>
  <c r="M47" i="25"/>
  <c r="M26" i="25"/>
  <c r="M37" i="25"/>
  <c r="M33" i="25"/>
  <c r="M38" i="25"/>
  <c r="M14" i="25"/>
  <c r="M18" i="25"/>
  <c r="M11" i="25"/>
  <c r="M29" i="25"/>
  <c r="M30" i="25"/>
  <c r="M20" i="25"/>
  <c r="M31" i="25"/>
  <c r="M23" i="25"/>
  <c r="M12" i="25"/>
  <c r="M21" i="25"/>
  <c r="M22" i="25"/>
  <c r="M24" i="25"/>
  <c r="M19" i="25"/>
  <c r="M8" i="25"/>
  <c r="M7" i="25"/>
  <c r="M15" i="25"/>
  <c r="M6" i="25"/>
  <c r="M4" i="25"/>
  <c r="M5" i="25"/>
  <c r="M3" i="25"/>
  <c r="G15" i="14"/>
  <c r="F14" i="20"/>
  <c r="D37" i="3"/>
  <c r="L4" i="22"/>
  <c r="L69" i="25"/>
  <c r="T69" i="25" s="1"/>
  <c r="L50" i="25"/>
  <c r="T50" i="25" s="1"/>
  <c r="L92" i="25"/>
  <c r="T92" i="25" s="1"/>
  <c r="L169" i="25"/>
  <c r="T169" i="25" s="1"/>
  <c r="L168" i="25"/>
  <c r="T168" i="25" s="1"/>
  <c r="L65" i="25"/>
  <c r="T65" i="25" s="1"/>
  <c r="L166" i="25"/>
  <c r="T166" i="25" s="1"/>
  <c r="L167" i="25"/>
  <c r="T167" i="25" s="1"/>
  <c r="L31" i="25"/>
  <c r="L38" i="25"/>
  <c r="T38" i="25" s="1"/>
  <c r="L66" i="25"/>
  <c r="T66" i="25" s="1"/>
  <c r="L79" i="25"/>
  <c r="L48" i="25"/>
  <c r="T48" i="25" s="1"/>
  <c r="L165" i="25"/>
  <c r="T165" i="25" s="1"/>
  <c r="L164" i="25"/>
  <c r="T164" i="25" s="1"/>
  <c r="L32" i="25"/>
  <c r="L163" i="25"/>
  <c r="T163" i="25" s="1"/>
  <c r="L162" i="25"/>
  <c r="T162" i="25" s="1"/>
  <c r="L161" i="25"/>
  <c r="T161" i="25" s="1"/>
  <c r="L27" i="25"/>
  <c r="L45" i="25"/>
  <c r="L59" i="25"/>
  <c r="T59" i="25" s="1"/>
  <c r="L42" i="25"/>
  <c r="T42" i="25" s="1"/>
  <c r="L58" i="25"/>
  <c r="T58" i="25" s="1"/>
  <c r="L33" i="25"/>
  <c r="T33" i="25" s="1"/>
  <c r="L30" i="25"/>
  <c r="T30" i="25" s="1"/>
  <c r="L29" i="25"/>
  <c r="L47" i="25"/>
  <c r="T47" i="25" s="1"/>
  <c r="L28" i="25"/>
  <c r="L18" i="25"/>
  <c r="T18" i="25" s="1"/>
  <c r="L37" i="25"/>
  <c r="L20" i="25"/>
  <c r="L23" i="25"/>
  <c r="L26" i="25"/>
  <c r="T26" i="25" s="1"/>
  <c r="L19" i="25"/>
  <c r="L11" i="25"/>
  <c r="T11" i="25" s="1"/>
  <c r="L15" i="25"/>
  <c r="L5" i="25"/>
  <c r="L12" i="25"/>
  <c r="L6" i="25"/>
  <c r="L14" i="25"/>
  <c r="L9" i="25"/>
  <c r="T9" i="25" s="1"/>
  <c r="L7" i="25"/>
  <c r="L8" i="25"/>
  <c r="L4" i="25"/>
  <c r="L3" i="25"/>
  <c r="L21" i="25"/>
  <c r="F10" i="14"/>
  <c r="G11" i="14"/>
  <c r="F4" i="9"/>
  <c r="F9" i="14"/>
  <c r="G10" i="14"/>
  <c r="D12" i="19"/>
  <c r="B4" i="24"/>
  <c r="F8" i="14"/>
  <c r="G9" i="14"/>
  <c r="F7" i="14"/>
  <c r="G8" i="14" s="1"/>
  <c r="F5" i="20"/>
  <c r="F8" i="20"/>
  <c r="F9" i="20"/>
  <c r="F10" i="20"/>
  <c r="F11" i="20"/>
  <c r="F12" i="20"/>
  <c r="F13" i="20"/>
  <c r="F5" i="14"/>
  <c r="F6" i="14"/>
  <c r="G6" i="14" s="1"/>
  <c r="H8" i="19"/>
  <c r="G12" i="14"/>
  <c r="C5" i="3"/>
  <c r="C6" i="3"/>
  <c r="C7" i="3"/>
  <c r="C8" i="3"/>
  <c r="C9" i="3"/>
  <c r="C10" i="3"/>
  <c r="C33" i="3" s="1"/>
  <c r="D33" i="3" s="1"/>
  <c r="C13" i="3"/>
  <c r="C36" i="3" s="1"/>
  <c r="D36" i="3" s="1"/>
  <c r="F4" i="22"/>
  <c r="I4" i="22"/>
  <c r="E83" i="25"/>
  <c r="T83" i="25" s="1"/>
  <c r="E61" i="25"/>
  <c r="T61" i="25" s="1"/>
  <c r="E55" i="25"/>
  <c r="T55" i="25" s="1"/>
  <c r="D45" i="25"/>
  <c r="E45" i="25"/>
  <c r="E49" i="25"/>
  <c r="T49" i="25" s="1"/>
  <c r="D31" i="25"/>
  <c r="E31" i="25"/>
  <c r="D35" i="25"/>
  <c r="E35" i="25"/>
  <c r="D32" i="25"/>
  <c r="E32" i="25"/>
  <c r="D19" i="25"/>
  <c r="T19" i="25" s="1"/>
  <c r="E19" i="25"/>
  <c r="E22" i="25"/>
  <c r="D24" i="25"/>
  <c r="E24" i="25"/>
  <c r="D7" i="25"/>
  <c r="E7" i="25"/>
  <c r="D15" i="25"/>
  <c r="E15" i="25"/>
  <c r="D6" i="25"/>
  <c r="E6" i="25"/>
  <c r="D4" i="25"/>
  <c r="E4" i="25"/>
  <c r="D3" i="25"/>
  <c r="E3" i="25"/>
  <c r="D5" i="25"/>
  <c r="K26" i="12"/>
  <c r="T26" i="12" s="1"/>
  <c r="K4" i="12"/>
  <c r="T4" i="12" s="1"/>
  <c r="K24" i="12"/>
  <c r="T24" i="12" s="1"/>
  <c r="C19" i="12"/>
  <c r="T19" i="12" s="1"/>
  <c r="K7" i="12"/>
  <c r="T7" i="12" s="1"/>
  <c r="K12" i="12"/>
  <c r="T12" i="12" s="1"/>
  <c r="K10" i="12"/>
  <c r="C6" i="12"/>
  <c r="D6" i="12"/>
  <c r="E6" i="12"/>
  <c r="F6" i="12"/>
  <c r="K3" i="12"/>
  <c r="T3" i="12" s="1"/>
  <c r="K5" i="12"/>
  <c r="E16" i="19"/>
  <c r="H16" i="19"/>
  <c r="J4" i="9"/>
  <c r="F5" i="24"/>
  <c r="F4" i="24"/>
  <c r="H10" i="19"/>
  <c r="H11" i="19"/>
  <c r="H12" i="19"/>
  <c r="H13" i="19"/>
  <c r="H15" i="19"/>
  <c r="G15" i="19"/>
  <c r="C5" i="12"/>
  <c r="D5" i="12"/>
  <c r="E5" i="12"/>
  <c r="F5" i="12"/>
  <c r="I4" i="9"/>
  <c r="E5" i="24"/>
  <c r="C34" i="3"/>
  <c r="D34" i="3" s="1"/>
  <c r="B5" i="24"/>
  <c r="B3" i="24"/>
  <c r="C5" i="24"/>
  <c r="C4" i="24"/>
  <c r="D5" i="24"/>
  <c r="D4" i="24"/>
  <c r="D3" i="24"/>
  <c r="G14" i="19"/>
  <c r="C11" i="12"/>
  <c r="T11" i="12" s="1"/>
  <c r="D11" i="12"/>
  <c r="E11" i="12"/>
  <c r="F11" i="12"/>
  <c r="C10" i="12"/>
  <c r="T10" i="12" s="1"/>
  <c r="D10" i="12"/>
  <c r="E10" i="12"/>
  <c r="F10" i="12"/>
  <c r="D13" i="12"/>
  <c r="T13" i="12" s="1"/>
  <c r="E13" i="12"/>
  <c r="F13" i="12"/>
  <c r="C15" i="12"/>
  <c r="D15" i="12"/>
  <c r="C17" i="12"/>
  <c r="D17" i="12"/>
  <c r="D8" i="12"/>
  <c r="C18" i="12"/>
  <c r="T18" i="12" s="1"/>
  <c r="D18" i="12"/>
  <c r="G4" i="9"/>
  <c r="G13" i="19"/>
  <c r="D6" i="20"/>
  <c r="D4" i="20"/>
  <c r="D7" i="20"/>
  <c r="C7" i="20"/>
  <c r="F7" i="20" s="1"/>
  <c r="C6" i="20"/>
  <c r="F6" i="20"/>
  <c r="D5" i="20"/>
  <c r="C4" i="20"/>
  <c r="D5" i="31"/>
  <c r="F12" i="19"/>
  <c r="G12" i="19"/>
  <c r="E12" i="19"/>
  <c r="E4" i="9"/>
  <c r="C4" i="9"/>
  <c r="B4" i="9"/>
  <c r="D4" i="9"/>
  <c r="D17" i="31"/>
  <c r="F4" i="20"/>
  <c r="D7" i="31"/>
  <c r="H18" i="19"/>
  <c r="G17" i="14"/>
  <c r="G13" i="14"/>
  <c r="T22" i="25" l="1"/>
  <c r="T32" i="25"/>
  <c r="T31" i="25"/>
  <c r="T16" i="25"/>
  <c r="T12" i="25"/>
  <c r="T5" i="25"/>
  <c r="T14" i="25"/>
  <c r="T23" i="25"/>
  <c r="T28" i="25"/>
  <c r="T27" i="25"/>
  <c r="T75" i="25"/>
  <c r="T82" i="25"/>
  <c r="T8" i="25"/>
  <c r="T20" i="25"/>
  <c r="T79" i="25"/>
  <c r="T21" i="25"/>
  <c r="T37" i="25"/>
  <c r="T29" i="25"/>
  <c r="T40" i="25"/>
  <c r="T35" i="25"/>
  <c r="T4" i="25"/>
  <c r="T15" i="25"/>
  <c r="T24" i="25"/>
  <c r="T45" i="25"/>
  <c r="T3" i="25"/>
  <c r="T6" i="25"/>
  <c r="T7" i="25"/>
  <c r="T17" i="12"/>
  <c r="T5" i="12"/>
  <c r="T6" i="12"/>
  <c r="T8" i="12"/>
  <c r="T15" i="12"/>
  <c r="T12" i="30"/>
  <c r="T11" i="30"/>
  <c r="T9" i="30"/>
  <c r="T14" i="30"/>
  <c r="T10" i="30"/>
  <c r="C22" i="3"/>
  <c r="D22" i="3" s="1"/>
  <c r="C32" i="3"/>
  <c r="D32" i="3" s="1"/>
  <c r="C29" i="3"/>
  <c r="D29" i="3" s="1"/>
  <c r="S4" i="22"/>
  <c r="G7" i="14"/>
  <c r="C39" i="3"/>
  <c r="D39" i="3" s="1"/>
  <c r="D8" i="31"/>
  <c r="C40" i="3"/>
  <c r="D40" i="3" s="1"/>
  <c r="C28" i="3"/>
  <c r="D28" i="3" s="1"/>
  <c r="D44" i="3"/>
  <c r="G19" i="14"/>
  <c r="G20" i="14"/>
  <c r="C31" i="3"/>
  <c r="D31" i="3" s="1"/>
  <c r="C35" i="3"/>
  <c r="D35" i="3" s="1"/>
  <c r="C30" i="3"/>
  <c r="D30" i="3" s="1"/>
  <c r="D18" i="3"/>
  <c r="D16" i="3"/>
  <c r="D19" i="3"/>
  <c r="C41" i="3"/>
  <c r="D41" i="3" s="1"/>
</calcChain>
</file>

<file path=xl/sharedStrings.xml><?xml version="1.0" encoding="utf-8"?>
<sst xmlns="http://schemas.openxmlformats.org/spreadsheetml/2006/main" count="582" uniqueCount="463">
  <si>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</si>
  <si>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</si>
  <si>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</si>
  <si>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</si>
  <si>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</si>
  <si>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</si>
  <si>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</si>
  <si>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</si>
  <si>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</si>
  <si>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</si>
  <si>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</si>
  <si>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Kocour</t>
  </si>
  <si>
    <t>Přema</t>
  </si>
  <si>
    <t>Martin</t>
  </si>
  <si>
    <t>Tomáš</t>
  </si>
  <si>
    <t>Tonda</t>
  </si>
  <si>
    <t>Standa</t>
  </si>
  <si>
    <t>Michal</t>
  </si>
  <si>
    <t>Jura</t>
  </si>
  <si>
    <t>Rossmík</t>
  </si>
  <si>
    <t>Pořadí</t>
  </si>
  <si>
    <t>Jezdec</t>
  </si>
  <si>
    <t>Rok</t>
  </si>
  <si>
    <t>Počet  jezdců</t>
  </si>
  <si>
    <t>Rychlostní průměr</t>
  </si>
  <si>
    <t>Průměr</t>
  </si>
  <si>
    <t xml:space="preserve">Počet km </t>
  </si>
  <si>
    <t>Ríša</t>
  </si>
  <si>
    <t>Průměrný počet jezdců v etapě</t>
  </si>
  <si>
    <t>CELKEM</t>
  </si>
  <si>
    <t>XXX</t>
  </si>
  <si>
    <t>Meziroční růst</t>
  </si>
  <si>
    <t>Meziroční růst v %</t>
  </si>
  <si>
    <t>Počet km ujetých  v sezoně</t>
  </si>
  <si>
    <t>Jméno</t>
  </si>
  <si>
    <t>Počet etap vítěze</t>
  </si>
  <si>
    <t>Neúčast</t>
  </si>
  <si>
    <t>Počet etap</t>
  </si>
  <si>
    <t>Poctivost</t>
  </si>
  <si>
    <t>Počet jezdců celkem</t>
  </si>
  <si>
    <t xml:space="preserve">Počet jezdců s účastí  nad  50% </t>
  </si>
  <si>
    <t>Z toho s více než  50%  účastí</t>
  </si>
  <si>
    <t>11.</t>
  </si>
  <si>
    <t>12.</t>
  </si>
  <si>
    <t xml:space="preserve"> BK NEZMAR</t>
  </si>
  <si>
    <t>Počty jezdců</t>
  </si>
  <si>
    <t>Farka</t>
  </si>
  <si>
    <t>t.j. v %</t>
  </si>
  <si>
    <t>13.</t>
  </si>
  <si>
    <t>14.</t>
  </si>
  <si>
    <t>Šemík</t>
  </si>
  <si>
    <t>Venca</t>
  </si>
  <si>
    <t>Celková průměrná teplota</t>
  </si>
  <si>
    <t xml:space="preserve"> Nejvyšší teplota</t>
  </si>
  <si>
    <t xml:space="preserve"> Nejnižší teplota</t>
  </si>
  <si>
    <t>Ondra L.</t>
  </si>
  <si>
    <t>15.</t>
  </si>
  <si>
    <t>16.</t>
  </si>
  <si>
    <t>17.</t>
  </si>
  <si>
    <t>Kosař</t>
  </si>
  <si>
    <t>Vítek</t>
  </si>
  <si>
    <t>Kory</t>
  </si>
  <si>
    <t>Ondra</t>
  </si>
  <si>
    <t>Průměr v etapě</t>
  </si>
  <si>
    <t>Větrák</t>
  </si>
  <si>
    <t>Šikl</t>
  </si>
  <si>
    <t>Koubič</t>
  </si>
  <si>
    <t>18.</t>
  </si>
  <si>
    <t>19.</t>
  </si>
  <si>
    <t>20.</t>
  </si>
  <si>
    <t>P.č.</t>
  </si>
  <si>
    <t>Přemek</t>
  </si>
  <si>
    <t>Ondra Ludvík</t>
  </si>
  <si>
    <t>Habrda</t>
  </si>
  <si>
    <t>Petr Brož</t>
  </si>
  <si>
    <t>Vláďa</t>
  </si>
  <si>
    <t>Míra Jiřička</t>
  </si>
  <si>
    <t>Honza Ludvík</t>
  </si>
  <si>
    <t>21.</t>
  </si>
  <si>
    <t>Josef Vlášek</t>
  </si>
  <si>
    <t>22.</t>
  </si>
  <si>
    <t>Radek Šebesta</t>
  </si>
  <si>
    <t>23.</t>
  </si>
  <si>
    <t>Benhák st.</t>
  </si>
  <si>
    <t>24.</t>
  </si>
  <si>
    <t>25.</t>
  </si>
  <si>
    <t>Míla</t>
  </si>
  <si>
    <t>26.</t>
  </si>
  <si>
    <t>Víčko</t>
  </si>
  <si>
    <t>27.</t>
  </si>
  <si>
    <t>28.</t>
  </si>
  <si>
    <t xml:space="preserve">Aleš </t>
  </si>
  <si>
    <t>29.</t>
  </si>
  <si>
    <t>Petr Jiřička</t>
  </si>
  <si>
    <t>30.</t>
  </si>
  <si>
    <t>Frolda</t>
  </si>
  <si>
    <t>31.</t>
  </si>
  <si>
    <t>32.</t>
  </si>
  <si>
    <t>Sudí</t>
  </si>
  <si>
    <t>33.</t>
  </si>
  <si>
    <t>34.</t>
  </si>
  <si>
    <t>Jarda Hájek</t>
  </si>
  <si>
    <t>35.</t>
  </si>
  <si>
    <t>Prochy</t>
  </si>
  <si>
    <t>36.</t>
  </si>
  <si>
    <t>houbař Radek</t>
  </si>
  <si>
    <t>37.</t>
  </si>
  <si>
    <t>38.</t>
  </si>
  <si>
    <t>Pavel Kosař</t>
  </si>
  <si>
    <t>39.</t>
  </si>
  <si>
    <t>Brodský</t>
  </si>
  <si>
    <t>40.</t>
  </si>
  <si>
    <t>Šramota</t>
  </si>
  <si>
    <t>41.</t>
  </si>
  <si>
    <t>Císler</t>
  </si>
  <si>
    <t>42.</t>
  </si>
  <si>
    <t>Klapáč</t>
  </si>
  <si>
    <t>43.</t>
  </si>
  <si>
    <t>Jan Kobes</t>
  </si>
  <si>
    <t>44.</t>
  </si>
  <si>
    <t>Zdeněk od Aleše</t>
  </si>
  <si>
    <t>45.</t>
  </si>
  <si>
    <t>Roman Medek</t>
  </si>
  <si>
    <t>46.</t>
  </si>
  <si>
    <t>Láďa Němec</t>
  </si>
  <si>
    <t>47.</t>
  </si>
  <si>
    <t>Pusťa</t>
  </si>
  <si>
    <t>48.</t>
  </si>
  <si>
    <t>Vlasta</t>
  </si>
  <si>
    <t>49.</t>
  </si>
  <si>
    <t>Tomáš Medek</t>
  </si>
  <si>
    <t>50.</t>
  </si>
  <si>
    <t>Joel</t>
  </si>
  <si>
    <t>51.</t>
  </si>
  <si>
    <t>Martin Wolf</t>
  </si>
  <si>
    <t>52.</t>
  </si>
  <si>
    <t>Jirka Švec</t>
  </si>
  <si>
    <t>53.</t>
  </si>
  <si>
    <t>Woelffl st.</t>
  </si>
  <si>
    <t>54.</t>
  </si>
  <si>
    <t>Jirka Tuček</t>
  </si>
  <si>
    <t>55.</t>
  </si>
  <si>
    <t>P.Šíma</t>
  </si>
  <si>
    <t>56.</t>
  </si>
  <si>
    <t>Eva</t>
  </si>
  <si>
    <t>57.</t>
  </si>
  <si>
    <t>Lojza</t>
  </si>
  <si>
    <t>58.</t>
  </si>
  <si>
    <t>Petr  Novotný</t>
  </si>
  <si>
    <t>59.</t>
  </si>
  <si>
    <t>60.</t>
  </si>
  <si>
    <t>Karel</t>
  </si>
  <si>
    <t>61.</t>
  </si>
  <si>
    <t>62.</t>
  </si>
  <si>
    <t>Háša</t>
  </si>
  <si>
    <t>63.</t>
  </si>
  <si>
    <t>Vymazal</t>
  </si>
  <si>
    <t>64.</t>
  </si>
  <si>
    <t>Štěpán</t>
  </si>
  <si>
    <t>65.</t>
  </si>
  <si>
    <t>66.</t>
  </si>
  <si>
    <t>Justiční stráž</t>
  </si>
  <si>
    <t>67.</t>
  </si>
  <si>
    <t>Petr Košin</t>
  </si>
  <si>
    <t>68.</t>
  </si>
  <si>
    <t>Kaká</t>
  </si>
  <si>
    <t>69.</t>
  </si>
  <si>
    <t>Radim</t>
  </si>
  <si>
    <t>70.</t>
  </si>
  <si>
    <t>Patrik</t>
  </si>
  <si>
    <t>71.</t>
  </si>
  <si>
    <t>Discovery</t>
  </si>
  <si>
    <t>72.</t>
  </si>
  <si>
    <t>Aleš II.</t>
  </si>
  <si>
    <t>73.</t>
  </si>
  <si>
    <t>Mili</t>
  </si>
  <si>
    <t>74.</t>
  </si>
  <si>
    <t>celopéro</t>
  </si>
  <si>
    <t>75.</t>
  </si>
  <si>
    <t>policajt</t>
  </si>
  <si>
    <t>76.</t>
  </si>
  <si>
    <t>Slamák</t>
  </si>
  <si>
    <t>77.</t>
  </si>
  <si>
    <t>Miloš</t>
  </si>
  <si>
    <t>78.</t>
  </si>
  <si>
    <t>Míra</t>
  </si>
  <si>
    <t>79.</t>
  </si>
  <si>
    <t>Woelffl ml.</t>
  </si>
  <si>
    <t>80.</t>
  </si>
  <si>
    <t>Chalupa</t>
  </si>
  <si>
    <t>81.</t>
  </si>
  <si>
    <t>Zeman</t>
  </si>
  <si>
    <t>82.</t>
  </si>
  <si>
    <t>Toncar</t>
  </si>
  <si>
    <t>83.</t>
  </si>
  <si>
    <t>Trešl</t>
  </si>
  <si>
    <t>84.</t>
  </si>
  <si>
    <t>Klika</t>
  </si>
  <si>
    <t>85.</t>
  </si>
  <si>
    <t>Pepa Jiřička</t>
  </si>
  <si>
    <t>86.</t>
  </si>
  <si>
    <t>Bína</t>
  </si>
  <si>
    <t>87.</t>
  </si>
  <si>
    <t>Dupal</t>
  </si>
  <si>
    <t>88.</t>
  </si>
  <si>
    <t>Benhák ml.</t>
  </si>
  <si>
    <t>89.</t>
  </si>
  <si>
    <t>Mladej</t>
  </si>
  <si>
    <t>90.</t>
  </si>
  <si>
    <t>Jerome</t>
  </si>
  <si>
    <t>91.</t>
  </si>
  <si>
    <t>Medik</t>
  </si>
  <si>
    <t>92.</t>
  </si>
  <si>
    <t>Michal I.</t>
  </si>
  <si>
    <t>93.</t>
  </si>
  <si>
    <t>Čejka</t>
  </si>
  <si>
    <t>94.</t>
  </si>
  <si>
    <t>Pavel Vácha</t>
  </si>
  <si>
    <t>95.</t>
  </si>
  <si>
    <t>Jiří Pešl</t>
  </si>
  <si>
    <t>96.</t>
  </si>
  <si>
    <t>Petr Michal</t>
  </si>
  <si>
    <t>97.</t>
  </si>
  <si>
    <t>Pavel Průcha</t>
  </si>
  <si>
    <t>98.</t>
  </si>
  <si>
    <t>Pavelek</t>
  </si>
  <si>
    <t>99.</t>
  </si>
  <si>
    <t>Dušek</t>
  </si>
  <si>
    <t>100.</t>
  </si>
  <si>
    <t>Kozák</t>
  </si>
  <si>
    <t>101.</t>
  </si>
  <si>
    <t>Noname</t>
  </si>
  <si>
    <t>102.</t>
  </si>
  <si>
    <t>Petr Černý</t>
  </si>
  <si>
    <t>103.</t>
  </si>
  <si>
    <t>104.</t>
  </si>
  <si>
    <t>Iška Václav</t>
  </si>
  <si>
    <t>105.</t>
  </si>
  <si>
    <t>Děčíňák</t>
  </si>
  <si>
    <t>106.</t>
  </si>
  <si>
    <t>Uknown</t>
  </si>
  <si>
    <t>107.</t>
  </si>
  <si>
    <t>108.</t>
  </si>
  <si>
    <t>Baťůžkář</t>
  </si>
  <si>
    <t>109.</t>
  </si>
  <si>
    <t>Farkův Ondra</t>
  </si>
  <si>
    <t>110.</t>
  </si>
  <si>
    <t>111.</t>
  </si>
  <si>
    <t>Petr Noname</t>
  </si>
  <si>
    <t>112.</t>
  </si>
  <si>
    <t>No name II</t>
  </si>
  <si>
    <t>113.</t>
  </si>
  <si>
    <t>Petr Novák</t>
  </si>
  <si>
    <t>114.</t>
  </si>
  <si>
    <t>Linhy</t>
  </si>
  <si>
    <t>115.</t>
  </si>
  <si>
    <t>Miťas</t>
  </si>
  <si>
    <t>116.</t>
  </si>
  <si>
    <t>Jana S.</t>
  </si>
  <si>
    <t>117.</t>
  </si>
  <si>
    <t>Jindra</t>
  </si>
  <si>
    <t>118.</t>
  </si>
  <si>
    <t>kámoš Aleše</t>
  </si>
  <si>
    <t>119.</t>
  </si>
  <si>
    <t>O.Míka</t>
  </si>
  <si>
    <t>120.</t>
  </si>
  <si>
    <t>121.</t>
  </si>
  <si>
    <t>Jakub</t>
  </si>
  <si>
    <t>122.</t>
  </si>
  <si>
    <t>od Jiřičky I.</t>
  </si>
  <si>
    <t>123.</t>
  </si>
  <si>
    <t>od Jiřičky II.</t>
  </si>
  <si>
    <t>124.</t>
  </si>
  <si>
    <t>manžel</t>
  </si>
  <si>
    <t>Průměr                        v etapě</t>
  </si>
  <si>
    <t>Honza</t>
  </si>
  <si>
    <t>Aleš</t>
  </si>
  <si>
    <t>Z toho nad 50%</t>
  </si>
  <si>
    <t>Vít Kořínek</t>
  </si>
  <si>
    <t>125.</t>
  </si>
  <si>
    <t>126.</t>
  </si>
  <si>
    <t>127.</t>
  </si>
  <si>
    <t>Möglich</t>
  </si>
  <si>
    <t>128.</t>
  </si>
  <si>
    <t>Petr Dvořák</t>
  </si>
  <si>
    <t>Štamba</t>
  </si>
  <si>
    <t>129.</t>
  </si>
  <si>
    <t>K.Bedníček</t>
  </si>
  <si>
    <t>130.</t>
  </si>
  <si>
    <t>Petr Dvořák II.</t>
  </si>
  <si>
    <t>131.</t>
  </si>
  <si>
    <t>132.</t>
  </si>
  <si>
    <t>Koryho kámoš</t>
  </si>
  <si>
    <t>Pivoňka</t>
  </si>
  <si>
    <t>Kulovaný</t>
  </si>
  <si>
    <t>133.</t>
  </si>
  <si>
    <t>134.</t>
  </si>
  <si>
    <t>Mirek hasič</t>
  </si>
  <si>
    <t>Jana Matlášková</t>
  </si>
  <si>
    <t>Lukáš od Standy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</si>
  <si>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</si>
  <si>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</si>
  <si>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</si>
  <si>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</si>
  <si>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</si>
  <si>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</si>
  <si>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</si>
  <si>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</si>
  <si>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</si>
  <si>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</si>
  <si>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</si>
  <si>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</si>
  <si>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</si>
  <si>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</si>
  <si>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</si>
  <si>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</si>
  <si>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Filip Toul</t>
  </si>
  <si>
    <t xml:space="preserve">        Memoriál Radka Procházky</t>
  </si>
  <si>
    <t xml:space="preserve">  </t>
  </si>
  <si>
    <t xml:space="preserve">   Ceny největšího pilníka</t>
  </si>
  <si>
    <t xml:space="preserve"> </t>
  </si>
  <si>
    <t xml:space="preserve">            Vítězové </t>
  </si>
  <si>
    <t xml:space="preserve">Poř.  </t>
  </si>
  <si>
    <t>Mareš</t>
  </si>
  <si>
    <t>Samec</t>
  </si>
  <si>
    <t>Zdeněk</t>
  </si>
  <si>
    <t>Šebi</t>
  </si>
  <si>
    <t xml:space="preserve">Honza </t>
  </si>
  <si>
    <t>151.</t>
  </si>
  <si>
    <t>Jenda</t>
  </si>
  <si>
    <t>Poříz</t>
  </si>
  <si>
    <t>152.</t>
  </si>
  <si>
    <t>153.</t>
  </si>
  <si>
    <t>Jazzy</t>
  </si>
  <si>
    <t>154.</t>
  </si>
  <si>
    <t>Pechouš</t>
  </si>
  <si>
    <t>155.</t>
  </si>
  <si>
    <t>Eda</t>
  </si>
  <si>
    <t>Marek Neubauer</t>
  </si>
  <si>
    <t>156.</t>
  </si>
  <si>
    <t>157.</t>
  </si>
  <si>
    <t>Bílý dres</t>
  </si>
  <si>
    <t>Všichni Nezmaři</t>
  </si>
  <si>
    <t>Počet "1000" za sezonu</t>
  </si>
  <si>
    <t xml:space="preserve"> "1000" neboli jezdci s více než 1000 km/ sezona</t>
  </si>
  <si>
    <t>www.bknezmar.cz</t>
  </si>
  <si>
    <t xml:space="preserve">Průměrná teplota v etapách </t>
  </si>
  <si>
    <t>Drbout</t>
  </si>
  <si>
    <t>158.</t>
  </si>
  <si>
    <t>159.</t>
  </si>
  <si>
    <t>160.</t>
  </si>
  <si>
    <t>161.</t>
  </si>
  <si>
    <t>162.</t>
  </si>
  <si>
    <t>163.</t>
  </si>
  <si>
    <t>Petr Pokorný</t>
  </si>
  <si>
    <t>Milan Pavlík</t>
  </si>
  <si>
    <r>
      <t>Medek junior</t>
    </r>
    <r>
      <rPr>
        <b/>
        <vertAlign val="superscript"/>
        <sz val="10"/>
        <color indexed="8"/>
        <rFont val="Arial CE"/>
        <family val="2"/>
        <charset val="238"/>
      </rPr>
      <t>2</t>
    </r>
  </si>
  <si>
    <t>Vlaďka</t>
  </si>
  <si>
    <t>Heppner</t>
  </si>
  <si>
    <t>Honza Kubáň</t>
  </si>
  <si>
    <t>164.</t>
  </si>
  <si>
    <t>165.</t>
  </si>
  <si>
    <t>166.</t>
  </si>
  <si>
    <t>Samíkovo kámoš</t>
  </si>
  <si>
    <t>Inženýr Ventilátor</t>
  </si>
  <si>
    <t>Magistr Ventilátor</t>
  </si>
  <si>
    <t>Wunsch</t>
  </si>
  <si>
    <t>Marek il dottore</t>
  </si>
  <si>
    <t>Jarda  volejbal</t>
  </si>
  <si>
    <t>Martin Fiala</t>
  </si>
  <si>
    <t>Mikolášek</t>
  </si>
  <si>
    <t>Sochy</t>
  </si>
  <si>
    <t>Lukáš CK</t>
  </si>
  <si>
    <t>167.</t>
  </si>
  <si>
    <t>168.</t>
  </si>
  <si>
    <t>Honza Voleský</t>
  </si>
  <si>
    <t>Přírodňák</t>
  </si>
  <si>
    <t>169.</t>
  </si>
  <si>
    <t>170.</t>
  </si>
  <si>
    <t>Jarin</t>
  </si>
  <si>
    <t>Kolban</t>
  </si>
  <si>
    <t>171.</t>
  </si>
  <si>
    <t>172.</t>
  </si>
  <si>
    <t>Jarda od Aleše</t>
  </si>
  <si>
    <t>Jirka Diviš</t>
  </si>
  <si>
    <t>173.</t>
  </si>
  <si>
    <t>174.</t>
  </si>
  <si>
    <t>Kubík František</t>
  </si>
  <si>
    <t>175.</t>
  </si>
  <si>
    <t>Pokorný</t>
  </si>
  <si>
    <t>15.7.</t>
  </si>
  <si>
    <t>Etapa</t>
  </si>
  <si>
    <t>m</t>
  </si>
  <si>
    <t>Datum</t>
  </si>
  <si>
    <t>Nejvíce výškových m v etapě</t>
  </si>
  <si>
    <t>Celkem nastoupaných m</t>
  </si>
  <si>
    <t xml:space="preserve">Rok </t>
  </si>
  <si>
    <t>30.6.</t>
  </si>
  <si>
    <t xml:space="preserve"> 2001 - 2015 </t>
  </si>
  <si>
    <t>176.</t>
  </si>
  <si>
    <t>177.</t>
  </si>
  <si>
    <t>178.</t>
  </si>
  <si>
    <t>179.</t>
  </si>
  <si>
    <t>180.</t>
  </si>
  <si>
    <t>181.</t>
  </si>
  <si>
    <t>182.</t>
  </si>
  <si>
    <t>Míra Dvořák</t>
  </si>
  <si>
    <t>Duby</t>
  </si>
  <si>
    <t>Bivoj</t>
  </si>
  <si>
    <t>Banán</t>
  </si>
  <si>
    <t>Láďa AS</t>
  </si>
  <si>
    <t>Petr AS</t>
  </si>
  <si>
    <t>R.Seidl</t>
  </si>
  <si>
    <t>183.</t>
  </si>
  <si>
    <t>184.</t>
  </si>
  <si>
    <t>185.</t>
  </si>
  <si>
    <t>186.</t>
  </si>
  <si>
    <t>Vráťa Plíhal</t>
  </si>
  <si>
    <t>Milan AS</t>
  </si>
  <si>
    <t>Lískovec</t>
  </si>
  <si>
    <t>Standa AS</t>
  </si>
  <si>
    <t>2.8.</t>
  </si>
  <si>
    <t>Pavel Dolejší</t>
  </si>
  <si>
    <t>Emil</t>
  </si>
  <si>
    <t>Róza</t>
  </si>
  <si>
    <t>Celo Jiřičkový úbor</t>
  </si>
  <si>
    <t>Jiří Píša</t>
  </si>
  <si>
    <t>187.</t>
  </si>
  <si>
    <t>188.</t>
  </si>
  <si>
    <t>189.</t>
  </si>
  <si>
    <t>190.</t>
  </si>
  <si>
    <t>191.</t>
  </si>
  <si>
    <t>192.</t>
  </si>
  <si>
    <t xml:space="preserve">  2001 - 2017</t>
  </si>
  <si>
    <t>CELKEM                2001 až 2017</t>
  </si>
  <si>
    <t>2017 ku 2001</t>
  </si>
  <si>
    <t>20.6.</t>
  </si>
  <si>
    <t>Nárůst                   2017   ku      2001</t>
  </si>
  <si>
    <t>Tíkal</t>
  </si>
  <si>
    <t>TRACK-MAKER 2001 - 2017</t>
  </si>
  <si>
    <t>Míra Doležel</t>
  </si>
  <si>
    <t>Jakub Folbr</t>
  </si>
  <si>
    <t>Kulich</t>
  </si>
  <si>
    <t>Ondřej Stropnický</t>
  </si>
  <si>
    <t>Kámoš Petra Podholy</t>
  </si>
  <si>
    <t>Alestroj</t>
  </si>
  <si>
    <t>Milan Javůrek</t>
  </si>
  <si>
    <t>Stanley</t>
  </si>
  <si>
    <t>Jan Viktora</t>
  </si>
  <si>
    <t>Jarun běžec</t>
  </si>
  <si>
    <t>František Kubík</t>
  </si>
  <si>
    <t>Pavel Tíkal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</si>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</sst>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0.0"/>
    <numFmt numFmtId="166" formatCode="00.0\°\C"/>
    <numFmt numFmtId="167" formatCode="0.0\°\C"/>
  </numFmts>
  <fonts count="4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charset val="238"/>
    </font>
    <font>
      <sz val="18"/>
      <name val="Arial CE"/>
      <family val="2"/>
      <charset val="238"/>
    </font>
    <font>
      <b/>
      <sz val="16"/>
      <name val="Arial CE"/>
      <charset val="238"/>
    </font>
    <font>
      <b/>
      <sz val="12"/>
      <color indexed="10"/>
      <name val="Arial CE"/>
      <charset val="238"/>
    </font>
    <font>
      <b/>
      <sz val="20"/>
      <name val="Arial CE"/>
      <charset val="238"/>
    </font>
    <font>
      <b/>
      <sz val="18"/>
      <name val="Arial CE"/>
      <family val="2"/>
      <charset val="238"/>
    </font>
    <font>
      <sz val="10"/>
      <name val="Arial CE"/>
      <family val="2"/>
      <charset val="238"/>
    </font>
    <font>
      <b/>
      <i/>
      <sz val="14"/>
      <name val="Arial CE"/>
      <charset val="238"/>
    </font>
    <font>
      <b/>
      <i/>
      <sz val="20"/>
      <color indexed="60"/>
      <name val="Arial CE"/>
      <family val="2"/>
      <charset val="238"/>
    </font>
    <font>
      <sz val="20"/>
      <name val="Arial CE"/>
      <family val="2"/>
      <charset val="238"/>
    </font>
    <font>
      <b/>
      <i/>
      <sz val="14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24"/>
      <color indexed="48"/>
      <name val="Arial CE"/>
      <charset val="238"/>
    </font>
    <font>
      <sz val="10"/>
      <color indexed="48"/>
      <name val="Arial CE"/>
      <charset val="238"/>
    </font>
    <font>
      <b/>
      <sz val="14"/>
      <name val="Arial CE"/>
      <charset val="238"/>
    </font>
    <font>
      <sz val="10"/>
      <color indexed="48"/>
      <name val="Arial CE"/>
      <family val="2"/>
      <charset val="238"/>
    </font>
    <font>
      <sz val="22"/>
      <color indexed="12"/>
      <name val="Arial CE"/>
      <family val="2"/>
      <charset val="238"/>
    </font>
    <font>
      <b/>
      <sz val="14"/>
      <color indexed="10"/>
      <name val="Arial CE"/>
      <charset val="238"/>
    </font>
    <font>
      <b/>
      <sz val="72"/>
      <name val="Arial CE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b/>
      <sz val="22"/>
      <name val="Arial CE"/>
      <family val="2"/>
      <charset val="238"/>
    </font>
    <font>
      <b/>
      <sz val="11"/>
      <name val="Arial CE"/>
      <family val="2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color indexed="10"/>
      <name val="Arial CE"/>
      <charset val="238"/>
    </font>
    <font>
      <b/>
      <sz val="18"/>
      <name val="Arial CE"/>
      <charset val="238"/>
    </font>
    <font>
      <sz val="18"/>
      <name val="Arial CE"/>
      <charset val="238"/>
    </font>
    <font>
      <b/>
      <sz val="12"/>
      <name val="Arial"/>
      <family val="2"/>
      <charset val="238"/>
    </font>
    <font>
      <b/>
      <vertAlign val="superscript"/>
      <sz val="10"/>
      <color indexed="8"/>
      <name val="Arial CE"/>
      <family val="2"/>
      <charset val="238"/>
    </font>
    <font>
      <sz val="12"/>
      <name val="Arial CE"/>
      <charset val="238"/>
    </font>
    <font>
      <i/>
      <sz val="12"/>
      <name val="Arial CE"/>
      <charset val="238"/>
    </font>
    <font>
      <sz val="11"/>
      <name val="Arial CE"/>
      <family val="2"/>
      <charset val="238"/>
    </font>
    <font>
      <b/>
      <i/>
      <sz val="11"/>
      <name val="Arial CE"/>
      <family val="2"/>
      <charset val="238"/>
    </font>
    <font>
      <b/>
      <sz val="12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 CE"/>
      <charset val="238"/>
    </font>
    <font>
      <b/>
      <sz val="10"/>
      <color theme="1"/>
      <name val="Arial CE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331">
    <xf numFmtId="0" fontId="0" fillId="0" borderId="0" xfId="0"/>
    <xf numFmtId="0" fontId="0" fillId="2" borderId="0" xfId="0" applyFill="1"/>
    <xf numFmtId="0" fontId="0" fillId="2" borderId="0" xfId="0" applyFill="1" applyBorder="1"/>
    <xf numFmtId="16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8" fillId="3" borderId="0" xfId="0" applyFont="1" applyFill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2" borderId="0" xfId="0" applyFont="1" applyFill="1"/>
    <xf numFmtId="0" fontId="16" fillId="2" borderId="0" xfId="0" applyFont="1" applyFill="1"/>
    <xf numFmtId="0" fontId="21" fillId="4" borderId="1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11" fontId="21" fillId="2" borderId="7" xfId="0" applyNumberFormat="1" applyFont="1" applyFill="1" applyBorder="1" applyAlignment="1">
      <alignment horizontal="center"/>
    </xf>
    <xf numFmtId="1" fontId="21" fillId="2" borderId="7" xfId="0" applyNumberFormat="1" applyFont="1" applyFill="1" applyBorder="1" applyAlignment="1">
      <alignment horizontal="center"/>
    </xf>
    <xf numFmtId="0" fontId="20" fillId="2" borderId="0" xfId="0" applyFont="1" applyFill="1"/>
    <xf numFmtId="0" fontId="20" fillId="5" borderId="8" xfId="0" applyFont="1" applyFill="1" applyBorder="1"/>
    <xf numFmtId="0" fontId="24" fillId="2" borderId="5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1" fontId="24" fillId="2" borderId="7" xfId="0" applyNumberFormat="1" applyFont="1" applyFill="1" applyBorder="1" applyAlignment="1">
      <alignment horizontal="center"/>
    </xf>
    <xf numFmtId="9" fontId="21" fillId="0" borderId="11" xfId="0" applyNumberFormat="1" applyFont="1" applyFill="1" applyBorder="1" applyAlignment="1">
      <alignment horizontal="center"/>
    </xf>
    <xf numFmtId="9" fontId="21" fillId="0" borderId="12" xfId="0" applyNumberFormat="1" applyFont="1" applyFill="1" applyBorder="1" applyAlignment="1">
      <alignment horizontal="center"/>
    </xf>
    <xf numFmtId="9" fontId="21" fillId="0" borderId="13" xfId="0" applyNumberFormat="1" applyFont="1" applyFill="1" applyBorder="1" applyAlignment="1">
      <alignment horizontal="center"/>
    </xf>
    <xf numFmtId="0" fontId="13" fillId="2" borderId="0" xfId="0" applyFont="1" applyFill="1" applyBorder="1"/>
    <xf numFmtId="0" fontId="1" fillId="2" borderId="0" xfId="0" applyFont="1" applyFill="1"/>
    <xf numFmtId="0" fontId="25" fillId="5" borderId="14" xfId="0" applyFont="1" applyFill="1" applyBorder="1"/>
    <xf numFmtId="0" fontId="25" fillId="5" borderId="15" xfId="0" applyFont="1" applyFill="1" applyBorder="1"/>
    <xf numFmtId="0" fontId="1" fillId="5" borderId="15" xfId="0" applyFont="1" applyFill="1" applyBorder="1"/>
    <xf numFmtId="0" fontId="1" fillId="5" borderId="16" xfId="0" applyFont="1" applyFill="1" applyBorder="1"/>
    <xf numFmtId="0" fontId="25" fillId="5" borderId="17" xfId="0" applyFont="1" applyFill="1" applyBorder="1"/>
    <xf numFmtId="0" fontId="25" fillId="5" borderId="18" xfId="0" applyFont="1" applyFill="1" applyBorder="1"/>
    <xf numFmtId="0" fontId="1" fillId="5" borderId="18" xfId="0" applyFont="1" applyFill="1" applyBorder="1"/>
    <xf numFmtId="0" fontId="1" fillId="5" borderId="19" xfId="0" applyFont="1" applyFill="1" applyBorder="1"/>
    <xf numFmtId="0" fontId="27" fillId="2" borderId="0" xfId="1" applyFill="1" applyAlignment="1" applyProtection="1"/>
    <xf numFmtId="0" fontId="26" fillId="2" borderId="0" xfId="0" applyFont="1" applyFill="1" applyAlignment="1">
      <alignment horizontal="center"/>
    </xf>
    <xf numFmtId="0" fontId="11" fillId="3" borderId="20" xfId="0" applyFont="1" applyFill="1" applyBorder="1" applyAlignment="1">
      <alignment horizontal="left"/>
    </xf>
    <xf numFmtId="0" fontId="11" fillId="3" borderId="21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17" fillId="0" borderId="9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164" fontId="3" fillId="0" borderId="12" xfId="3" applyNumberFormat="1" applyFont="1" applyFill="1" applyBorder="1" applyAlignment="1">
      <alignment horizontal="center"/>
    </xf>
    <xf numFmtId="3" fontId="18" fillId="0" borderId="5" xfId="0" applyNumberFormat="1" applyFont="1" applyFill="1" applyBorder="1" applyAlignment="1">
      <alignment horizontal="center"/>
    </xf>
    <xf numFmtId="164" fontId="18" fillId="0" borderId="12" xfId="3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2" fillId="3" borderId="20" xfId="0" applyFont="1" applyFill="1" applyBorder="1"/>
    <xf numFmtId="0" fontId="8" fillId="3" borderId="21" xfId="0" applyFont="1" applyFill="1" applyBorder="1"/>
    <xf numFmtId="0" fontId="8" fillId="3" borderId="8" xfId="0" applyFont="1" applyFill="1" applyBorder="1"/>
    <xf numFmtId="1" fontId="14" fillId="0" borderId="22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" fontId="21" fillId="0" borderId="22" xfId="3" applyNumberFormat="1" applyFont="1" applyFill="1" applyBorder="1" applyAlignment="1">
      <alignment horizontal="center"/>
    </xf>
    <xf numFmtId="9" fontId="21" fillId="0" borderId="22" xfId="3" applyFont="1" applyFill="1" applyBorder="1" applyAlignment="1">
      <alignment horizontal="center"/>
    </xf>
    <xf numFmtId="1" fontId="14" fillId="0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13" fillId="3" borderId="0" xfId="0" applyFont="1" applyFill="1"/>
    <xf numFmtId="2" fontId="3" fillId="0" borderId="22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/>
    </xf>
    <xf numFmtId="10" fontId="4" fillId="0" borderId="5" xfId="3" applyNumberFormat="1" applyFont="1" applyFill="1" applyBorder="1" applyAlignment="1">
      <alignment horizontal="center"/>
    </xf>
    <xf numFmtId="10" fontId="10" fillId="0" borderId="5" xfId="3" applyNumberFormat="1" applyFont="1" applyFill="1" applyBorder="1" applyAlignment="1">
      <alignment horizontal="center"/>
    </xf>
    <xf numFmtId="1" fontId="3" fillId="4" borderId="23" xfId="0" applyNumberFormat="1" applyFont="1" applyFill="1" applyBorder="1" applyAlignment="1">
      <alignment horizontal="center" vertical="center" wrapText="1"/>
    </xf>
    <xf numFmtId="10" fontId="9" fillId="4" borderId="24" xfId="3" applyNumberFormat="1" applyFont="1" applyFill="1" applyBorder="1" applyAlignment="1">
      <alignment horizontal="center" vertical="center" wrapText="1"/>
    </xf>
    <xf numFmtId="1" fontId="21" fillId="5" borderId="22" xfId="3" applyNumberFormat="1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 vertical="center"/>
    </xf>
    <xf numFmtId="10" fontId="4" fillId="5" borderId="5" xfId="3" applyNumberFormat="1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11" fontId="21" fillId="0" borderId="7" xfId="0" applyNumberFormat="1" applyFont="1" applyFill="1" applyBorder="1" applyAlignment="1">
      <alignment horizontal="center"/>
    </xf>
    <xf numFmtId="9" fontId="30" fillId="0" borderId="12" xfId="0" applyNumberFormat="1" applyFont="1" applyFill="1" applyBorder="1" applyAlignment="1">
      <alignment horizontal="center"/>
    </xf>
    <xf numFmtId="0" fontId="0" fillId="2" borderId="0" xfId="0" applyFill="1" applyAlignment="1"/>
    <xf numFmtId="0" fontId="3" fillId="3" borderId="2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 wrapText="1"/>
    </xf>
    <xf numFmtId="3" fontId="3" fillId="5" borderId="5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6" borderId="0" xfId="0" applyFill="1"/>
    <xf numFmtId="0" fontId="21" fillId="6" borderId="0" xfId="0" applyFont="1" applyFill="1" applyAlignment="1">
      <alignment horizontal="left"/>
    </xf>
    <xf numFmtId="0" fontId="30" fillId="6" borderId="0" xfId="0" applyFont="1" applyFill="1"/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0" fillId="7" borderId="0" xfId="0" applyFill="1"/>
    <xf numFmtId="4" fontId="3" fillId="0" borderId="12" xfId="0" applyNumberFormat="1" applyFont="1" applyFill="1" applyBorder="1" applyAlignment="1">
      <alignment horizontal="center"/>
    </xf>
    <xf numFmtId="4" fontId="3" fillId="5" borderId="12" xfId="0" applyNumberFormat="1" applyFont="1" applyFill="1" applyBorder="1" applyAlignment="1">
      <alignment horizontal="center"/>
    </xf>
    <xf numFmtId="0" fontId="13" fillId="7" borderId="0" xfId="0" applyFont="1" applyFill="1" applyBorder="1"/>
    <xf numFmtId="1" fontId="21" fillId="0" borderId="7" xfId="0" applyNumberFormat="1" applyFont="1" applyFill="1" applyBorder="1" applyAlignment="1">
      <alignment horizontal="center"/>
    </xf>
    <xf numFmtId="0" fontId="21" fillId="8" borderId="6" xfId="0" applyFont="1" applyFill="1" applyBorder="1" applyAlignment="1">
      <alignment horizontal="center"/>
    </xf>
    <xf numFmtId="11" fontId="21" fillId="8" borderId="7" xfId="0" applyNumberFormat="1" applyFont="1" applyFill="1" applyBorder="1" applyAlignment="1">
      <alignment horizontal="center"/>
    </xf>
    <xf numFmtId="1" fontId="21" fillId="8" borderId="7" xfId="0" applyNumberFormat="1" applyFont="1" applyFill="1" applyBorder="1" applyAlignment="1">
      <alignment horizontal="center"/>
    </xf>
    <xf numFmtId="3" fontId="21" fillId="4" borderId="31" xfId="0" applyNumberFormat="1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horizontal="center" vertical="center" wrapText="1"/>
    </xf>
    <xf numFmtId="10" fontId="42" fillId="0" borderId="5" xfId="3" applyNumberFormat="1" applyFont="1" applyFill="1" applyBorder="1" applyAlignment="1">
      <alignment horizontal="center"/>
    </xf>
    <xf numFmtId="9" fontId="21" fillId="8" borderId="22" xfId="3" applyFont="1" applyFill="1" applyBorder="1" applyAlignment="1">
      <alignment horizontal="center"/>
    </xf>
    <xf numFmtId="1" fontId="3" fillId="8" borderId="5" xfId="0" applyNumberFormat="1" applyFont="1" applyFill="1" applyBorder="1" applyAlignment="1">
      <alignment horizontal="center" vertical="center"/>
    </xf>
    <xf numFmtId="10" fontId="0" fillId="2" borderId="0" xfId="0" applyNumberFormat="1" applyFill="1"/>
    <xf numFmtId="0" fontId="0" fillId="0" borderId="0" xfId="0" applyBorder="1"/>
    <xf numFmtId="0" fontId="2" fillId="8" borderId="32" xfId="2" applyFont="1" applyFill="1" applyBorder="1" applyAlignment="1">
      <alignment horizontal="left"/>
    </xf>
    <xf numFmtId="0" fontId="2" fillId="8" borderId="22" xfId="2" applyFont="1" applyFill="1" applyBorder="1" applyAlignment="1">
      <alignment horizontal="center"/>
    </xf>
    <xf numFmtId="1" fontId="24" fillId="0" borderId="7" xfId="0" applyNumberFormat="1" applyFont="1" applyFill="1" applyBorder="1" applyAlignment="1">
      <alignment horizontal="center"/>
    </xf>
    <xf numFmtId="9" fontId="21" fillId="0" borderId="7" xfId="3" applyFont="1" applyFill="1" applyBorder="1" applyAlignment="1">
      <alignment horizontal="center"/>
    </xf>
    <xf numFmtId="1" fontId="24" fillId="8" borderId="7" xfId="0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right"/>
    </xf>
    <xf numFmtId="3" fontId="43" fillId="0" borderId="5" xfId="0" applyNumberFormat="1" applyFont="1" applyFill="1" applyBorder="1" applyAlignment="1">
      <alignment horizontal="center"/>
    </xf>
    <xf numFmtId="164" fontId="43" fillId="0" borderId="12" xfId="3" applyNumberFormat="1" applyFont="1" applyFill="1" applyBorder="1" applyAlignment="1">
      <alignment horizontal="center"/>
    </xf>
    <xf numFmtId="0" fontId="0" fillId="8" borderId="8" xfId="0" applyFill="1" applyBorder="1"/>
    <xf numFmtId="0" fontId="34" fillId="8" borderId="20" xfId="0" applyFont="1" applyFill="1" applyBorder="1"/>
    <xf numFmtId="0" fontId="34" fillId="8" borderId="21" xfId="0" applyFont="1" applyFill="1" applyBorder="1"/>
    <xf numFmtId="0" fontId="35" fillId="8" borderId="8" xfId="0" applyFont="1" applyFill="1" applyBorder="1"/>
    <xf numFmtId="0" fontId="26" fillId="2" borderId="0" xfId="0" applyFont="1" applyFill="1" applyAlignment="1">
      <alignment horizontal="left"/>
    </xf>
    <xf numFmtId="0" fontId="20" fillId="0" borderId="0" xfId="0" applyFont="1" applyFill="1" applyBorder="1"/>
    <xf numFmtId="0" fontId="19" fillId="5" borderId="20" xfId="0" applyFont="1" applyFill="1" applyBorder="1" applyAlignment="1">
      <alignment horizontal="center"/>
    </xf>
    <xf numFmtId="0" fontId="19" fillId="7" borderId="0" xfId="0" applyFont="1" applyFill="1" applyBorder="1"/>
    <xf numFmtId="0" fontId="20" fillId="7" borderId="0" xfId="0" applyFont="1" applyFill="1" applyBorder="1"/>
    <xf numFmtId="0" fontId="19" fillId="8" borderId="20" xfId="0" applyFont="1" applyFill="1" applyBorder="1" applyAlignment="1">
      <alignment horizontal="left"/>
    </xf>
    <xf numFmtId="0" fontId="20" fillId="8" borderId="8" xfId="0" applyFont="1" applyFill="1" applyBorder="1"/>
    <xf numFmtId="0" fontId="19" fillId="5" borderId="20" xfId="0" applyFont="1" applyFill="1" applyBorder="1" applyAlignment="1"/>
    <xf numFmtId="0" fontId="0" fillId="8" borderId="21" xfId="0" applyFill="1" applyBorder="1"/>
    <xf numFmtId="0" fontId="0" fillId="0" borderId="5" xfId="0" applyBorder="1"/>
    <xf numFmtId="0" fontId="36" fillId="0" borderId="5" xfId="0" applyFont="1" applyBorder="1"/>
    <xf numFmtId="0" fontId="36" fillId="0" borderId="5" xfId="0" applyFont="1" applyBorder="1" applyAlignment="1">
      <alignment horizontal="center"/>
    </xf>
    <xf numFmtId="3" fontId="36" fillId="0" borderId="5" xfId="0" applyNumberFormat="1" applyFont="1" applyBorder="1" applyAlignment="1">
      <alignment horizontal="center"/>
    </xf>
    <xf numFmtId="0" fontId="4" fillId="0" borderId="0" xfId="0" applyFont="1" applyFill="1"/>
    <xf numFmtId="0" fontId="4" fillId="8" borderId="21" xfId="0" applyFont="1" applyFill="1" applyBorder="1"/>
    <xf numFmtId="0" fontId="36" fillId="0" borderId="5" xfId="0" applyFont="1" applyFill="1" applyBorder="1"/>
    <xf numFmtId="0" fontId="4" fillId="8" borderId="34" xfId="0" applyFont="1" applyFill="1" applyBorder="1"/>
    <xf numFmtId="0" fontId="36" fillId="8" borderId="5" xfId="0" applyFont="1" applyFill="1" applyBorder="1"/>
    <xf numFmtId="3" fontId="36" fillId="8" borderId="5" xfId="0" applyNumberFormat="1" applyFont="1" applyFill="1" applyBorder="1" applyAlignment="1">
      <alignment horizontal="center"/>
    </xf>
    <xf numFmtId="0" fontId="4" fillId="8" borderId="20" xfId="0" applyFont="1" applyFill="1" applyBorder="1" applyAlignment="1">
      <alignment horizontal="left"/>
    </xf>
    <xf numFmtId="0" fontId="36" fillId="0" borderId="0" xfId="0" applyFont="1" applyBorder="1" applyAlignment="1">
      <alignment horizontal="center"/>
    </xf>
    <xf numFmtId="0" fontId="36" fillId="0" borderId="0" xfId="0" applyFont="1" applyBorder="1"/>
    <xf numFmtId="0" fontId="8" fillId="7" borderId="0" xfId="0" applyFont="1" applyFill="1"/>
    <xf numFmtId="0" fontId="3" fillId="7" borderId="0" xfId="0" applyFont="1" applyFill="1" applyBorder="1" applyAlignment="1">
      <alignment horizontal="center"/>
    </xf>
    <xf numFmtId="2" fontId="3" fillId="7" borderId="0" xfId="0" applyNumberFormat="1" applyFont="1" applyFill="1" applyBorder="1" applyAlignment="1">
      <alignment horizontal="center" vertical="center"/>
    </xf>
    <xf numFmtId="9" fontId="36" fillId="0" borderId="5" xfId="3" applyFont="1" applyBorder="1" applyAlignment="1">
      <alignment horizontal="center"/>
    </xf>
    <xf numFmtId="9" fontId="36" fillId="8" borderId="5" xfId="3" applyFont="1" applyFill="1" applyBorder="1" applyAlignment="1">
      <alignment horizontal="center"/>
    </xf>
    <xf numFmtId="0" fontId="36" fillId="8" borderId="5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 vertical="center"/>
    </xf>
    <xf numFmtId="1" fontId="21" fillId="0" borderId="5" xfId="0" applyNumberFormat="1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" fontId="21" fillId="8" borderId="5" xfId="0" applyNumberFormat="1" applyFont="1" applyFill="1" applyBorder="1" applyAlignment="1">
      <alignment horizontal="center" vertical="center"/>
    </xf>
    <xf numFmtId="1" fontId="21" fillId="2" borderId="5" xfId="0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/>
    </xf>
    <xf numFmtId="9" fontId="21" fillId="8" borderId="7" xfId="3" applyFont="1" applyFill="1" applyBorder="1" applyAlignment="1">
      <alignment horizontal="center"/>
    </xf>
    <xf numFmtId="3" fontId="43" fillId="5" borderId="35" xfId="0" applyNumberFormat="1" applyFont="1" applyFill="1" applyBorder="1" applyAlignment="1">
      <alignment horizontal="center" vertical="center"/>
    </xf>
    <xf numFmtId="164" fontId="43" fillId="5" borderId="27" xfId="3" applyNumberFormat="1" applyFont="1" applyFill="1" applyBorder="1" applyAlignment="1">
      <alignment horizontal="center" vertical="center" wrapText="1"/>
    </xf>
    <xf numFmtId="0" fontId="23" fillId="7" borderId="0" xfId="0" applyFont="1" applyFill="1" applyBorder="1"/>
    <xf numFmtId="0" fontId="28" fillId="7" borderId="20" xfId="0" applyFont="1" applyFill="1" applyBorder="1"/>
    <xf numFmtId="0" fontId="22" fillId="7" borderId="21" xfId="0" applyFont="1" applyFill="1" applyBorder="1"/>
    <xf numFmtId="0" fontId="0" fillId="7" borderId="8" xfId="0" applyFill="1" applyBorder="1"/>
    <xf numFmtId="0" fontId="2" fillId="7" borderId="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4" fillId="2" borderId="0" xfId="0" applyFont="1" applyFill="1"/>
    <xf numFmtId="0" fontId="44" fillId="7" borderId="0" xfId="0" applyFont="1" applyFill="1"/>
    <xf numFmtId="0" fontId="45" fillId="10" borderId="20" xfId="0" applyFont="1" applyFill="1" applyBorder="1"/>
    <xf numFmtId="0" fontId="45" fillId="10" borderId="21" xfId="0" applyFont="1" applyFill="1" applyBorder="1"/>
    <xf numFmtId="0" fontId="44" fillId="10" borderId="21" xfId="0" applyFont="1" applyFill="1" applyBorder="1"/>
    <xf numFmtId="0" fontId="44" fillId="10" borderId="34" xfId="0" applyFont="1" applyFill="1" applyBorder="1"/>
    <xf numFmtId="0" fontId="0" fillId="10" borderId="8" xfId="0" applyFill="1" applyBorder="1"/>
    <xf numFmtId="0" fontId="38" fillId="7" borderId="9" xfId="0" applyFont="1" applyFill="1" applyBorder="1" applyAlignment="1">
      <alignment horizontal="center" vertical="center"/>
    </xf>
    <xf numFmtId="0" fontId="38" fillId="7" borderId="10" xfId="0" applyFont="1" applyFill="1" applyBorder="1" applyAlignment="1">
      <alignment horizontal="center" vertical="center"/>
    </xf>
    <xf numFmtId="0" fontId="38" fillId="7" borderId="11" xfId="0" applyFont="1" applyFill="1" applyBorder="1" applyAlignment="1">
      <alignment horizontal="center" vertical="center"/>
    </xf>
    <xf numFmtId="0" fontId="38" fillId="3" borderId="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1" fontId="38" fillId="0" borderId="13" xfId="0" applyNumberFormat="1" applyFont="1" applyFill="1" applyBorder="1" applyAlignment="1">
      <alignment horizontal="center" vertical="center"/>
    </xf>
    <xf numFmtId="1" fontId="38" fillId="5" borderId="13" xfId="0" applyNumberFormat="1" applyFont="1" applyFill="1" applyBorder="1" applyAlignment="1">
      <alignment horizontal="center" vertical="center"/>
    </xf>
    <xf numFmtId="1" fontId="38" fillId="8" borderId="13" xfId="0" applyNumberFormat="1" applyFont="1" applyFill="1" applyBorder="1" applyAlignment="1">
      <alignment horizontal="center" vertical="center"/>
    </xf>
    <xf numFmtId="9" fontId="36" fillId="0" borderId="5" xfId="3" applyFont="1" applyFill="1" applyBorder="1" applyAlignment="1">
      <alignment horizontal="center"/>
    </xf>
    <xf numFmtId="0" fontId="38" fillId="3" borderId="9" xfId="0" applyFont="1" applyFill="1" applyBorder="1"/>
    <xf numFmtId="0" fontId="39" fillId="0" borderId="10" xfId="0" applyFont="1" applyFill="1" applyBorder="1" applyAlignment="1">
      <alignment horizontal="center"/>
    </xf>
    <xf numFmtId="0" fontId="39" fillId="0" borderId="11" xfId="0" applyFont="1" applyFill="1" applyBorder="1" applyAlignment="1">
      <alignment horizontal="center"/>
    </xf>
    <xf numFmtId="0" fontId="38" fillId="3" borderId="6" xfId="0" applyFont="1" applyFill="1" applyBorder="1"/>
    <xf numFmtId="2" fontId="38" fillId="5" borderId="7" xfId="0" applyNumberFormat="1" applyFont="1" applyFill="1" applyBorder="1" applyAlignment="1">
      <alignment horizontal="center"/>
    </xf>
    <xf numFmtId="2" fontId="38" fillId="0" borderId="7" xfId="0" applyNumberFormat="1" applyFont="1" applyFill="1" applyBorder="1" applyAlignment="1">
      <alignment horizontal="center"/>
    </xf>
    <xf numFmtId="2" fontId="38" fillId="0" borderId="13" xfId="0" applyNumberFormat="1" applyFont="1" applyFill="1" applyBorder="1" applyAlignment="1">
      <alignment horizontal="center"/>
    </xf>
    <xf numFmtId="0" fontId="2" fillId="11" borderId="5" xfId="2" applyFont="1" applyFill="1" applyBorder="1" applyAlignment="1">
      <alignment horizontal="center"/>
    </xf>
    <xf numFmtId="0" fontId="26" fillId="11" borderId="5" xfId="0" applyFont="1" applyFill="1" applyBorder="1" applyAlignment="1">
      <alignment horizontal="center"/>
    </xf>
    <xf numFmtId="0" fontId="2" fillId="11" borderId="36" xfId="2" applyFont="1" applyFill="1" applyBorder="1" applyAlignment="1">
      <alignment horizontal="left"/>
    </xf>
    <xf numFmtId="0" fontId="2" fillId="11" borderId="5" xfId="0" applyFont="1" applyFill="1" applyBorder="1" applyAlignment="1">
      <alignment horizontal="center"/>
    </xf>
    <xf numFmtId="0" fontId="31" fillId="12" borderId="22" xfId="0" applyFont="1" applyFill="1" applyBorder="1" applyAlignment="1">
      <alignment horizontal="center"/>
    </xf>
    <xf numFmtId="0" fontId="26" fillId="8" borderId="22" xfId="0" applyFont="1" applyFill="1" applyBorder="1" applyAlignment="1">
      <alignment horizontal="center"/>
    </xf>
    <xf numFmtId="0" fontId="40" fillId="3" borderId="23" xfId="0" applyFont="1" applyFill="1" applyBorder="1" applyAlignment="1">
      <alignment horizontal="center" wrapText="1"/>
    </xf>
    <xf numFmtId="16" fontId="40" fillId="5" borderId="37" xfId="0" applyNumberFormat="1" applyFont="1" applyFill="1" applyBorder="1" applyAlignment="1">
      <alignment horizontal="center"/>
    </xf>
    <xf numFmtId="0" fontId="29" fillId="8" borderId="30" xfId="0" applyFont="1" applyFill="1" applyBorder="1"/>
    <xf numFmtId="3" fontId="40" fillId="8" borderId="30" xfId="0" applyNumberFormat="1" applyFont="1" applyFill="1" applyBorder="1" applyAlignment="1">
      <alignment horizontal="center"/>
    </xf>
    <xf numFmtId="0" fontId="40" fillId="8" borderId="30" xfId="0" applyFont="1" applyFill="1" applyBorder="1" applyAlignment="1">
      <alignment horizontal="center"/>
    </xf>
    <xf numFmtId="0" fontId="40" fillId="0" borderId="4" xfId="0" applyFont="1" applyFill="1" applyBorder="1" applyAlignment="1">
      <alignment horizontal="center"/>
    </xf>
    <xf numFmtId="0" fontId="29" fillId="0" borderId="5" xfId="0" applyFont="1" applyFill="1" applyBorder="1"/>
    <xf numFmtId="0" fontId="40" fillId="0" borderId="5" xfId="0" applyFont="1" applyFill="1" applyBorder="1" applyAlignment="1">
      <alignment horizontal="center"/>
    </xf>
    <xf numFmtId="3" fontId="40" fillId="0" borderId="5" xfId="0" applyNumberFormat="1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165" fontId="40" fillId="0" borderId="5" xfId="0" applyNumberFormat="1" applyFont="1" applyFill="1" applyBorder="1" applyAlignment="1">
      <alignment horizontal="center"/>
    </xf>
    <xf numFmtId="0" fontId="40" fillId="3" borderId="21" xfId="0" applyFont="1" applyFill="1" applyBorder="1" applyAlignment="1">
      <alignment horizontal="center" vertical="center"/>
    </xf>
    <xf numFmtId="0" fontId="41" fillId="3" borderId="28" xfId="0" applyFont="1" applyFill="1" applyBorder="1" applyAlignment="1">
      <alignment horizontal="center" vertical="center"/>
    </xf>
    <xf numFmtId="0" fontId="29" fillId="3" borderId="24" xfId="0" applyFont="1" applyFill="1" applyBorder="1" applyAlignment="1">
      <alignment horizontal="center" vertical="center"/>
    </xf>
    <xf numFmtId="3" fontId="29" fillId="8" borderId="22" xfId="0" applyNumberFormat="1" applyFont="1" applyFill="1" applyBorder="1" applyAlignment="1">
      <alignment horizontal="center"/>
    </xf>
    <xf numFmtId="0" fontId="36" fillId="11" borderId="5" xfId="0" applyFont="1" applyFill="1" applyBorder="1"/>
    <xf numFmtId="3" fontId="36" fillId="11" borderId="5" xfId="0" applyNumberFormat="1" applyFont="1" applyFill="1" applyBorder="1" applyAlignment="1">
      <alignment horizontal="center"/>
    </xf>
    <xf numFmtId="0" fontId="38" fillId="0" borderId="5" xfId="0" applyFont="1" applyBorder="1" applyAlignment="1">
      <alignment horizontal="center"/>
    </xf>
    <xf numFmtId="3" fontId="38" fillId="0" borderId="5" xfId="0" applyNumberFormat="1" applyFont="1" applyBorder="1" applyAlignment="1">
      <alignment horizontal="center"/>
    </xf>
    <xf numFmtId="0" fontId="35" fillId="0" borderId="0" xfId="0" applyFont="1"/>
    <xf numFmtId="0" fontId="35" fillId="13" borderId="20" xfId="0" applyFont="1" applyFill="1" applyBorder="1"/>
    <xf numFmtId="0" fontId="35" fillId="13" borderId="21" xfId="0" applyFont="1" applyFill="1" applyBorder="1"/>
    <xf numFmtId="0" fontId="0" fillId="13" borderId="21" xfId="0" applyFill="1" applyBorder="1"/>
    <xf numFmtId="0" fontId="0" fillId="13" borderId="8" xfId="0" applyFill="1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35" fillId="0" borderId="0" xfId="0" applyFont="1" applyBorder="1"/>
    <xf numFmtId="0" fontId="4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2" fillId="13" borderId="5" xfId="2" applyFont="1" applyFill="1" applyBorder="1" applyAlignment="1">
      <alignment horizontal="center"/>
    </xf>
    <xf numFmtId="0" fontId="26" fillId="13" borderId="5" xfId="0" applyFont="1" applyFill="1" applyBorder="1" applyAlignment="1">
      <alignment horizontal="center"/>
    </xf>
    <xf numFmtId="0" fontId="31" fillId="13" borderId="36" xfId="0" applyFont="1" applyFill="1" applyBorder="1" applyAlignment="1">
      <alignment horizontal="left"/>
    </xf>
    <xf numFmtId="2" fontId="3" fillId="8" borderId="5" xfId="0" applyNumberFormat="1" applyFont="1" applyFill="1" applyBorder="1" applyAlignment="1">
      <alignment horizontal="center" vertical="center"/>
    </xf>
    <xf numFmtId="0" fontId="26" fillId="7" borderId="0" xfId="0" applyFont="1" applyFill="1" applyAlignment="1">
      <alignment horizontal="right"/>
    </xf>
    <xf numFmtId="0" fontId="0" fillId="7" borderId="0" xfId="0" applyFill="1" applyAlignment="1">
      <alignment horizontal="left"/>
    </xf>
    <xf numFmtId="0" fontId="5" fillId="11" borderId="5" xfId="0" applyFont="1" applyFill="1" applyBorder="1" applyAlignment="1">
      <alignment horizontal="left" vertical="center" wrapText="1"/>
    </xf>
    <xf numFmtId="0" fontId="5" fillId="11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center" wrapText="1"/>
    </xf>
    <xf numFmtId="166" fontId="5" fillId="0" borderId="5" xfId="0" applyNumberFormat="1" applyFont="1" applyFill="1" applyBorder="1" applyAlignment="1">
      <alignment horizontal="center" vertical="center"/>
    </xf>
    <xf numFmtId="0" fontId="5" fillId="14" borderId="5" xfId="0" applyFont="1" applyFill="1" applyBorder="1" applyAlignment="1">
      <alignment horizontal="left" vertical="center" wrapText="1"/>
    </xf>
    <xf numFmtId="166" fontId="5" fillId="14" borderId="5" xfId="0" applyNumberFormat="1" applyFont="1" applyFill="1" applyBorder="1" applyAlignment="1">
      <alignment horizontal="center" vertical="center"/>
    </xf>
    <xf numFmtId="0" fontId="5" fillId="15" borderId="5" xfId="0" applyFont="1" applyFill="1" applyBorder="1" applyAlignment="1">
      <alignment horizontal="left" vertical="center" wrapText="1"/>
    </xf>
    <xf numFmtId="0" fontId="1" fillId="7" borderId="0" xfId="0" applyFont="1" applyFill="1"/>
    <xf numFmtId="3" fontId="17" fillId="0" borderId="5" xfId="0" applyNumberFormat="1" applyFont="1" applyFill="1" applyBorder="1" applyAlignment="1">
      <alignment horizontal="center"/>
    </xf>
    <xf numFmtId="2" fontId="17" fillId="0" borderId="12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164" fontId="3" fillId="0" borderId="13" xfId="3" applyNumberFormat="1" applyFont="1" applyFill="1" applyBorder="1" applyAlignment="1">
      <alignment horizontal="center"/>
    </xf>
    <xf numFmtId="167" fontId="5" fillId="15" borderId="5" xfId="0" applyNumberFormat="1" applyFont="1" applyFill="1" applyBorder="1" applyAlignment="1">
      <alignment horizontal="center" vertical="center"/>
    </xf>
    <xf numFmtId="2" fontId="3" fillId="7" borderId="5" xfId="0" applyNumberFormat="1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/>
    </xf>
    <xf numFmtId="9" fontId="36" fillId="7" borderId="5" xfId="3" applyFont="1" applyFill="1" applyBorder="1" applyAlignment="1">
      <alignment horizontal="center"/>
    </xf>
    <xf numFmtId="0" fontId="36" fillId="11" borderId="5" xfId="0" applyFont="1" applyFill="1" applyBorder="1" applyAlignment="1">
      <alignment horizontal="center"/>
    </xf>
    <xf numFmtId="0" fontId="26" fillId="11" borderId="22" xfId="0" applyFont="1" applyFill="1" applyBorder="1" applyAlignment="1">
      <alignment horizontal="center"/>
    </xf>
    <xf numFmtId="0" fontId="26" fillId="13" borderId="22" xfId="0" applyFont="1" applyFill="1" applyBorder="1" applyAlignment="1">
      <alignment horizontal="center"/>
    </xf>
    <xf numFmtId="0" fontId="26" fillId="2" borderId="0" xfId="0" applyFont="1" applyFill="1"/>
    <xf numFmtId="0" fontId="2" fillId="16" borderId="5" xfId="2" applyFont="1" applyFill="1" applyBorder="1" applyAlignment="1">
      <alignment horizontal="center"/>
    </xf>
    <xf numFmtId="0" fontId="26" fillId="16" borderId="5" xfId="0" applyFont="1" applyFill="1" applyBorder="1" applyAlignment="1">
      <alignment horizontal="center"/>
    </xf>
    <xf numFmtId="0" fontId="26" fillId="16" borderId="22" xfId="0" applyFont="1" applyFill="1" applyBorder="1" applyAlignment="1">
      <alignment horizontal="center"/>
    </xf>
    <xf numFmtId="49" fontId="26" fillId="13" borderId="36" xfId="0" applyNumberFormat="1" applyFont="1" applyFill="1" applyBorder="1" applyAlignment="1">
      <alignment horizontal="left"/>
    </xf>
    <xf numFmtId="0" fontId="31" fillId="13" borderId="5" xfId="0" applyFont="1" applyFill="1" applyBorder="1" applyAlignment="1">
      <alignment horizontal="center"/>
    </xf>
    <xf numFmtId="11" fontId="26" fillId="13" borderId="36" xfId="0" applyNumberFormat="1" applyFont="1" applyFill="1" applyBorder="1" applyAlignment="1">
      <alignment horizontal="left"/>
    </xf>
    <xf numFmtId="0" fontId="2" fillId="13" borderId="29" xfId="2" applyFont="1" applyFill="1" applyBorder="1" applyAlignment="1">
      <alignment horizontal="left"/>
    </xf>
    <xf numFmtId="0" fontId="31" fillId="13" borderId="29" xfId="0" applyFont="1" applyFill="1" applyBorder="1" applyAlignment="1">
      <alignment horizontal="left"/>
    </xf>
    <xf numFmtId="11" fontId="26" fillId="7" borderId="29" xfId="0" applyNumberFormat="1" applyFont="1" applyFill="1" applyBorder="1" applyAlignment="1">
      <alignment horizontal="left"/>
    </xf>
    <xf numFmtId="0" fontId="2" fillId="7" borderId="5" xfId="2" applyFont="1" applyFill="1" applyBorder="1" applyAlignment="1">
      <alignment horizontal="center"/>
    </xf>
    <xf numFmtId="0" fontId="31" fillId="7" borderId="5" xfId="0" applyFont="1" applyFill="1" applyBorder="1" applyAlignment="1">
      <alignment horizontal="center"/>
    </xf>
    <xf numFmtId="0" fontId="26" fillId="7" borderId="5" xfId="0" applyFont="1" applyFill="1" applyBorder="1" applyAlignment="1">
      <alignment horizontal="center"/>
    </xf>
    <xf numFmtId="0" fontId="26" fillId="7" borderId="22" xfId="0" applyFont="1" applyFill="1" applyBorder="1" applyAlignment="1">
      <alignment horizontal="center"/>
    </xf>
    <xf numFmtId="49" fontId="26" fillId="7" borderId="29" xfId="0" applyNumberFormat="1" applyFont="1" applyFill="1" applyBorder="1" applyAlignment="1">
      <alignment horizontal="left"/>
    </xf>
    <xf numFmtId="0" fontId="31" fillId="7" borderId="29" xfId="0" applyFont="1" applyFill="1" applyBorder="1" applyAlignment="1">
      <alignment horizontal="left"/>
    </xf>
    <xf numFmtId="0" fontId="2" fillId="7" borderId="22" xfId="2" applyFont="1" applyFill="1" applyBorder="1" applyAlignment="1">
      <alignment horizontal="center"/>
    </xf>
    <xf numFmtId="0" fontId="26" fillId="7" borderId="29" xfId="0" applyFont="1" applyFill="1" applyBorder="1" applyAlignment="1">
      <alignment horizontal="left"/>
    </xf>
    <xf numFmtId="49" fontId="46" fillId="7" borderId="29" xfId="0" applyNumberFormat="1" applyFont="1" applyFill="1" applyBorder="1" applyAlignment="1"/>
    <xf numFmtId="0" fontId="2" fillId="7" borderId="29" xfId="2" applyFont="1" applyFill="1" applyBorder="1" applyAlignment="1">
      <alignment horizontal="left"/>
    </xf>
    <xf numFmtId="0" fontId="31" fillId="7" borderId="0" xfId="0" applyFont="1" applyFill="1" applyBorder="1" applyAlignment="1">
      <alignment horizontal="left"/>
    </xf>
    <xf numFmtId="0" fontId="2" fillId="7" borderId="30" xfId="2" applyFont="1" applyFill="1" applyBorder="1" applyAlignment="1">
      <alignment horizontal="center"/>
    </xf>
    <xf numFmtId="0" fontId="31" fillId="7" borderId="30" xfId="0" applyFont="1" applyFill="1" applyBorder="1" applyAlignment="1">
      <alignment horizontal="center"/>
    </xf>
    <xf numFmtId="0" fontId="26" fillId="7" borderId="30" xfId="0" applyFont="1" applyFill="1" applyBorder="1" applyAlignment="1">
      <alignment horizontal="center"/>
    </xf>
    <xf numFmtId="0" fontId="31" fillId="12" borderId="29" xfId="0" applyFont="1" applyFill="1" applyBorder="1" applyAlignment="1">
      <alignment horizontal="left"/>
    </xf>
    <xf numFmtId="0" fontId="2" fillId="12" borderId="5" xfId="2" applyFont="1" applyFill="1" applyBorder="1" applyAlignment="1">
      <alignment horizontal="center"/>
    </xf>
    <xf numFmtId="0" fontId="31" fillId="12" borderId="5" xfId="0" applyFont="1" applyFill="1" applyBorder="1" applyAlignment="1">
      <alignment horizontal="center"/>
    </xf>
    <xf numFmtId="0" fontId="26" fillId="12" borderId="5" xfId="0" applyFont="1" applyFill="1" applyBorder="1" applyAlignment="1">
      <alignment horizontal="center"/>
    </xf>
    <xf numFmtId="0" fontId="26" fillId="12" borderId="22" xfId="0" applyFont="1" applyFill="1" applyBorder="1" applyAlignment="1">
      <alignment horizontal="center"/>
    </xf>
    <xf numFmtId="11" fontId="26" fillId="12" borderId="29" xfId="0" applyNumberFormat="1" applyFont="1" applyFill="1" applyBorder="1" applyAlignment="1">
      <alignment horizontal="left"/>
    </xf>
    <xf numFmtId="0" fontId="2" fillId="12" borderId="29" xfId="2" applyFont="1" applyFill="1" applyBorder="1" applyAlignment="1">
      <alignment horizontal="left"/>
    </xf>
    <xf numFmtId="0" fontId="26" fillId="12" borderId="29" xfId="0" applyFont="1" applyFill="1" applyBorder="1" applyAlignment="1">
      <alignment horizontal="left"/>
    </xf>
    <xf numFmtId="49" fontId="26" fillId="12" borderId="29" xfId="0" applyNumberFormat="1" applyFont="1" applyFill="1" applyBorder="1" applyAlignment="1">
      <alignment horizontal="left"/>
    </xf>
    <xf numFmtId="0" fontId="2" fillId="12" borderId="22" xfId="2" applyFont="1" applyFill="1" applyBorder="1" applyAlignment="1">
      <alignment horizontal="center"/>
    </xf>
    <xf numFmtId="0" fontId="32" fillId="12" borderId="29" xfId="0" applyFont="1" applyFill="1" applyBorder="1" applyAlignment="1">
      <alignment horizontal="left"/>
    </xf>
    <xf numFmtId="0" fontId="2" fillId="12" borderId="30" xfId="2" applyFont="1" applyFill="1" applyBorder="1" applyAlignment="1">
      <alignment horizontal="center"/>
    </xf>
    <xf numFmtId="4" fontId="21" fillId="4" borderId="27" xfId="0" applyNumberFormat="1" applyFont="1" applyFill="1" applyBorder="1" applyAlignment="1">
      <alignment horizontal="center" vertical="center" wrapText="1"/>
    </xf>
    <xf numFmtId="0" fontId="36" fillId="0" borderId="5" xfId="0" applyFont="1" applyBorder="1" applyAlignment="1">
      <alignment vertical="top"/>
    </xf>
    <xf numFmtId="0" fontId="36" fillId="0" borderId="5" xfId="0" applyFont="1" applyBorder="1" applyAlignment="1">
      <alignment horizontal="center" vertical="top"/>
    </xf>
    <xf numFmtId="0" fontId="36" fillId="0" borderId="5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31" fillId="3" borderId="20" xfId="0" applyFont="1" applyFill="1" applyBorder="1" applyAlignment="1">
      <alignment horizontal="center" vertical="top"/>
    </xf>
    <xf numFmtId="0" fontId="2" fillId="3" borderId="20" xfId="2" applyFont="1" applyFill="1" applyBorder="1" applyAlignment="1">
      <alignment horizontal="left" vertical="top"/>
    </xf>
    <xf numFmtId="0" fontId="2" fillId="3" borderId="28" xfId="2" applyFont="1" applyFill="1" applyBorder="1" applyAlignment="1">
      <alignment horizontal="center" vertical="top"/>
    </xf>
    <xf numFmtId="0" fontId="2" fillId="3" borderId="38" xfId="2" applyFont="1" applyFill="1" applyBorder="1" applyAlignment="1">
      <alignment horizontal="center" vertical="top"/>
    </xf>
    <xf numFmtId="0" fontId="31" fillId="3" borderId="24" xfId="0" applyFont="1" applyFill="1" applyBorder="1" applyAlignment="1">
      <alignment horizontal="center" vertical="top"/>
    </xf>
    <xf numFmtId="0" fontId="2" fillId="13" borderId="36" xfId="2" applyFont="1" applyFill="1" applyBorder="1" applyAlignment="1">
      <alignment horizontal="left"/>
    </xf>
    <xf numFmtId="0" fontId="31" fillId="12" borderId="33" xfId="0" applyFont="1" applyFill="1" applyBorder="1" applyAlignment="1">
      <alignment horizontal="left"/>
    </xf>
    <xf numFmtId="0" fontId="2" fillId="16" borderId="29" xfId="2" applyFont="1" applyFill="1" applyBorder="1" applyAlignment="1">
      <alignment horizontal="left"/>
    </xf>
    <xf numFmtId="0" fontId="32" fillId="7" borderId="29" xfId="0" applyFont="1" applyFill="1" applyBorder="1" applyAlignment="1">
      <alignment horizontal="left"/>
    </xf>
    <xf numFmtId="0" fontId="2" fillId="7" borderId="29" xfId="0" applyFont="1" applyFill="1" applyBorder="1" applyAlignment="1">
      <alignment horizontal="left"/>
    </xf>
    <xf numFmtId="0" fontId="2" fillId="8" borderId="9" xfId="2" applyFont="1" applyFill="1" applyBorder="1" applyAlignment="1">
      <alignment horizontal="center"/>
    </xf>
    <xf numFmtId="0" fontId="26" fillId="8" borderId="39" xfId="0" applyFont="1" applyFill="1" applyBorder="1" applyAlignment="1">
      <alignment horizontal="center"/>
    </xf>
    <xf numFmtId="0" fontId="2" fillId="11" borderId="4" xfId="2" applyFont="1" applyFill="1" applyBorder="1" applyAlignment="1">
      <alignment horizontal="center"/>
    </xf>
    <xf numFmtId="0" fontId="26" fillId="11" borderId="39" xfId="0" applyFont="1" applyFill="1" applyBorder="1" applyAlignment="1">
      <alignment horizontal="center"/>
    </xf>
    <xf numFmtId="0" fontId="2" fillId="16" borderId="4" xfId="2" applyFont="1" applyFill="1" applyBorder="1" applyAlignment="1">
      <alignment horizontal="center"/>
    </xf>
    <xf numFmtId="0" fontId="26" fillId="16" borderId="39" xfId="0" applyFont="1" applyFill="1" applyBorder="1" applyAlignment="1">
      <alignment horizontal="center"/>
    </xf>
    <xf numFmtId="0" fontId="31" fillId="13" borderId="4" xfId="0" applyFont="1" applyFill="1" applyBorder="1" applyAlignment="1">
      <alignment horizontal="center"/>
    </xf>
    <xf numFmtId="0" fontId="31" fillId="13" borderId="39" xfId="0" applyFont="1" applyFill="1" applyBorder="1" applyAlignment="1">
      <alignment horizontal="center"/>
    </xf>
    <xf numFmtId="0" fontId="2" fillId="13" borderId="4" xfId="2" applyFont="1" applyFill="1" applyBorder="1" applyAlignment="1">
      <alignment horizontal="center"/>
    </xf>
    <xf numFmtId="49" fontId="26" fillId="13" borderId="4" xfId="0" applyNumberFormat="1" applyFont="1" applyFill="1" applyBorder="1" applyAlignment="1">
      <alignment horizontal="center"/>
    </xf>
    <xf numFmtId="11" fontId="26" fillId="13" borderId="4" xfId="0" applyNumberFormat="1" applyFont="1" applyFill="1" applyBorder="1" applyAlignment="1">
      <alignment horizontal="center"/>
    </xf>
    <xf numFmtId="11" fontId="26" fillId="12" borderId="4" xfId="0" applyNumberFormat="1" applyFont="1" applyFill="1" applyBorder="1" applyAlignment="1">
      <alignment horizontal="center"/>
    </xf>
    <xf numFmtId="0" fontId="31" fillId="12" borderId="39" xfId="0" applyFont="1" applyFill="1" applyBorder="1" applyAlignment="1">
      <alignment horizontal="center"/>
    </xf>
    <xf numFmtId="0" fontId="31" fillId="12" borderId="4" xfId="0" applyFont="1" applyFill="1" applyBorder="1" applyAlignment="1">
      <alignment horizontal="center"/>
    </xf>
    <xf numFmtId="0" fontId="26" fillId="12" borderId="4" xfId="0" applyFont="1" applyFill="1" applyBorder="1" applyAlignment="1">
      <alignment horizontal="center"/>
    </xf>
    <xf numFmtId="0" fontId="2" fillId="12" borderId="4" xfId="2" applyFont="1" applyFill="1" applyBorder="1" applyAlignment="1">
      <alignment horizontal="center"/>
    </xf>
    <xf numFmtId="49" fontId="26" fillId="12" borderId="4" xfId="0" applyNumberFormat="1" applyFont="1" applyFill="1" applyBorder="1" applyAlignment="1">
      <alignment horizontal="center"/>
    </xf>
    <xf numFmtId="0" fontId="31" fillId="7" borderId="39" xfId="0" applyFont="1" applyFill="1" applyBorder="1" applyAlignment="1">
      <alignment horizontal="center"/>
    </xf>
    <xf numFmtId="0" fontId="31" fillId="7" borderId="4" xfId="0" applyFont="1" applyFill="1" applyBorder="1" applyAlignment="1">
      <alignment horizontal="center"/>
    </xf>
    <xf numFmtId="0" fontId="2" fillId="7" borderId="4" xfId="2" applyFont="1" applyFill="1" applyBorder="1" applyAlignment="1">
      <alignment horizontal="center"/>
    </xf>
    <xf numFmtId="49" fontId="26" fillId="7" borderId="40" xfId="0" applyNumberFormat="1" applyFont="1" applyFill="1" applyBorder="1" applyAlignment="1">
      <alignment horizontal="left"/>
    </xf>
    <xf numFmtId="0" fontId="2" fillId="7" borderId="7" xfId="2" applyFont="1" applyFill="1" applyBorder="1" applyAlignment="1">
      <alignment horizontal="center"/>
    </xf>
    <xf numFmtId="0" fontId="2" fillId="7" borderId="35" xfId="2" applyFont="1" applyFill="1" applyBorder="1" applyAlignment="1">
      <alignment horizontal="center"/>
    </xf>
    <xf numFmtId="0" fontId="31" fillId="7" borderId="27" xfId="0" applyFont="1" applyFill="1" applyBorder="1" applyAlignment="1">
      <alignment horizontal="center"/>
    </xf>
    <xf numFmtId="3" fontId="38" fillId="8" borderId="5" xfId="0" applyNumberFormat="1" applyFont="1" applyFill="1" applyBorder="1" applyAlignment="1">
      <alignment horizontal="center"/>
    </xf>
    <xf numFmtId="0" fontId="38" fillId="8" borderId="5" xfId="0" applyFont="1" applyFill="1" applyBorder="1" applyAlignment="1">
      <alignment horizontal="center"/>
    </xf>
    <xf numFmtId="1" fontId="3" fillId="7" borderId="5" xfId="0" applyNumberFormat="1" applyFont="1" applyFill="1" applyBorder="1" applyAlignment="1">
      <alignment horizontal="center" vertical="center"/>
    </xf>
    <xf numFmtId="9" fontId="21" fillId="7" borderId="22" xfId="3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 vertical="center" wrapText="1"/>
    </xf>
  </cellXfs>
  <cellStyles count="4">
    <cellStyle name="Hypertextový odkaz" xfId="1" builtinId="8"/>
    <cellStyle name="Normální" xfId="0" builtinId="0"/>
    <cellStyle name="normální_List1" xfId="2"/>
    <cellStyle name="Procenta" xfId="3" builtinId="5"/>
  </cellStyles>
  <dxfs count="3"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34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5.xml"/><Relationship Id="rId26" Type="http://schemas.openxmlformats.org/officeDocument/2006/relationships/externalLink" Target="externalLinks/externalLink8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0.xml"/><Relationship Id="rId17" Type="http://schemas.openxmlformats.org/officeDocument/2006/relationships/chartsheet" Target="chartsheets/sheet3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9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3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10" Type="http://schemas.openxmlformats.org/officeDocument/2006/relationships/chartsheet" Target="chartsheets/sheet2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2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'Počet etap'!$A$4</c:f>
              <c:strCache>
                <c:ptCount val="1"/>
                <c:pt idx="0">
                  <c:v>Počet etap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'Počet etap'!$B$3:$R$3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'Počet etap'!$B$4:$R$4</c:f>
              <c:numCache>
                <c:formatCode>General</c:formatCode>
                <c:ptCount val="17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28</c:v>
                </c:pt>
                <c:pt idx="4" formatCode="0">
                  <c:v>32</c:v>
                </c:pt>
                <c:pt idx="5" formatCode="0">
                  <c:v>27</c:v>
                </c:pt>
                <c:pt idx="6" formatCode="0">
                  <c:v>20</c:v>
                </c:pt>
                <c:pt idx="7" formatCode="0">
                  <c:v>26</c:v>
                </c:pt>
                <c:pt idx="8" formatCode="0">
                  <c:v>28</c:v>
                </c:pt>
                <c:pt idx="9" formatCode="0">
                  <c:v>31</c:v>
                </c:pt>
                <c:pt idx="10" formatCode="0">
                  <c:v>31</c:v>
                </c:pt>
                <c:pt idx="11" formatCode="0">
                  <c:v>31</c:v>
                </c:pt>
                <c:pt idx="12" formatCode="0">
                  <c:v>30</c:v>
                </c:pt>
                <c:pt idx="13" formatCode="0">
                  <c:v>30</c:v>
                </c:pt>
                <c:pt idx="14" formatCode="0">
                  <c:v>30</c:v>
                </c:pt>
                <c:pt idx="15" formatCode="0">
                  <c:v>31</c:v>
                </c:pt>
                <c:pt idx="16" formatCode="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33-45B1-B608-A4E34F660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148416"/>
        <c:axId val="320148808"/>
      </c:lineChart>
      <c:catAx>
        <c:axId val="32014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0148808"/>
        <c:crosses val="autoZero"/>
        <c:auto val="1"/>
        <c:lblAlgn val="ctr"/>
        <c:lblOffset val="100"/>
        <c:noMultiLvlLbl val="0"/>
      </c:catAx>
      <c:valAx>
        <c:axId val="32014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014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036804111882433E-2"/>
          <c:y val="2.3327897393320373E-2"/>
          <c:w val="0.98496319588811754"/>
          <c:h val="0.91525978460853052"/>
        </c:manualLayout>
      </c:layout>
      <c:lineChart>
        <c:grouping val="standard"/>
        <c:varyColors val="0"/>
        <c:ser>
          <c:idx val="0"/>
          <c:order val="0"/>
          <c:tx>
            <c:strRef>
              <c:f>'Počet km'!$B$5:$B$21</c:f>
              <c:strCach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-2.8699079445013393E-2"/>
                  <c:y val="4.66938763504708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48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27-4F23-8286-FC0F9BB9458C}"/>
                </c:ext>
              </c:extLst>
            </c:dLbl>
            <c:dLbl>
              <c:idx val="2"/>
              <c:layout>
                <c:manualLayout>
                  <c:x val="-4.3732989413530196E-2"/>
                  <c:y val="-3.6088607937363008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48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27-4F23-8286-FC0F9BB9458C}"/>
                </c:ext>
              </c:extLst>
            </c:dLbl>
            <c:dLbl>
              <c:idx val="4"/>
              <c:layout>
                <c:manualLayout>
                  <c:x val="-3.6900661727017316E-2"/>
                  <c:y val="-2.5491864625389368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48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27-4F23-8286-FC0F9BB9458C}"/>
                </c:ext>
              </c:extLst>
            </c:dLbl>
            <c:dLbl>
              <c:idx val="7"/>
              <c:layout>
                <c:manualLayout>
                  <c:x val="-7.2431010027890944E-2"/>
                  <c:y val="-6.3673467750641997E-3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48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27-4F23-8286-FC0F9BB9458C}"/>
                </c:ext>
              </c:extLst>
            </c:dLbl>
            <c:dLbl>
              <c:idx val="8"/>
              <c:layout>
                <c:manualLayout>
                  <c:x val="-1.3666228307149233E-3"/>
                  <c:y val="4.0326529575406597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48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27-4F23-8286-FC0F9BB9458C}"/>
                </c:ext>
              </c:extLst>
            </c:dLbl>
            <c:dLbl>
              <c:idx val="9"/>
              <c:layout>
                <c:manualLayout>
                  <c:x val="-6.4231273043601406E-2"/>
                  <c:y val="-2.33469381752354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48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27-4F23-8286-FC0F9BB9458C}"/>
                </c:ext>
              </c:extLst>
            </c:dLbl>
            <c:dLbl>
              <c:idx val="10"/>
              <c:layout>
                <c:manualLayout>
                  <c:x val="-2.3232588122153699E-2"/>
                  <c:y val="-3.8204080650385198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48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27-4F23-8286-FC0F9BB9458C}"/>
                </c:ext>
              </c:extLst>
            </c:dLbl>
            <c:dLbl>
              <c:idx val="11"/>
              <c:layout>
                <c:manualLayout>
                  <c:x val="-5.3303694576137574E-2"/>
                  <c:y val="3.1847172047668397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48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27-4F23-8286-FC0F9BB9458C}"/>
                </c:ext>
              </c:extLst>
            </c:dLbl>
            <c:dLbl>
              <c:idx val="12"/>
              <c:layout>
                <c:manualLayout>
                  <c:x val="-2.0453067411165971E-2"/>
                  <c:y val="-3.4090123499258079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48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27-4F23-8286-FC0F9BB9458C}"/>
                </c:ext>
              </c:extLst>
            </c:dLbl>
            <c:dLbl>
              <c:idx val="13"/>
              <c:layout>
                <c:manualLayout>
                  <c:x val="-3.4174554799732804E-2"/>
                  <c:y val="3.6052205062404211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48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27-4F23-8286-FC0F9BB9458C}"/>
                </c:ext>
              </c:extLst>
            </c:dLbl>
            <c:dLbl>
              <c:idx val="14"/>
              <c:layout>
                <c:manualLayout>
                  <c:x val="-1.230283972790381E-2"/>
                  <c:y val="-3.3931487117556981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48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27-4F23-8286-FC0F9BB9458C}"/>
                </c:ext>
              </c:extLst>
            </c:dLbl>
            <c:dLbl>
              <c:idx val="15"/>
              <c:layout>
                <c:manualLayout>
                  <c:x val="0"/>
                  <c:y val="2.3252032222622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27-4F23-8286-FC0F9BB9458C}"/>
                </c:ext>
              </c:extLst>
            </c:dLbl>
            <c:dLbl>
              <c:idx val="16"/>
              <c:layout>
                <c:manualLayout>
                  <c:x val="-2.0017267233507455E-16"/>
                  <c:y val="-3.5934958889508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27-4F23-8286-FC0F9BB9458C}"/>
                </c:ext>
              </c:extLst>
            </c:dLbl>
            <c:spPr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8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'Počet km'!$B$5:$B$21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'Počet km'!$C$5:$C$21</c:f>
              <c:numCache>
                <c:formatCode>#,##0</c:formatCode>
                <c:ptCount val="17"/>
                <c:pt idx="0">
                  <c:v>1331</c:v>
                </c:pt>
                <c:pt idx="1">
                  <c:v>1349</c:v>
                </c:pt>
                <c:pt idx="2">
                  <c:v>1448</c:v>
                </c:pt>
                <c:pt idx="3">
                  <c:v>1439</c:v>
                </c:pt>
                <c:pt idx="4">
                  <c:v>1663</c:v>
                </c:pt>
                <c:pt idx="5">
                  <c:v>1425</c:v>
                </c:pt>
                <c:pt idx="6">
                  <c:v>1058</c:v>
                </c:pt>
                <c:pt idx="7">
                  <c:v>1282</c:v>
                </c:pt>
                <c:pt idx="8">
                  <c:v>1372</c:v>
                </c:pt>
                <c:pt idx="9">
                  <c:v>1425</c:v>
                </c:pt>
                <c:pt idx="10">
                  <c:v>1436</c:v>
                </c:pt>
                <c:pt idx="11">
                  <c:v>1394</c:v>
                </c:pt>
                <c:pt idx="12">
                  <c:v>1322</c:v>
                </c:pt>
                <c:pt idx="13">
                  <c:v>1302</c:v>
                </c:pt>
                <c:pt idx="14">
                  <c:v>1323</c:v>
                </c:pt>
                <c:pt idx="15">
                  <c:v>1399</c:v>
                </c:pt>
                <c:pt idx="16">
                  <c:v>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D27-4F23-8286-FC0F9BB94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149592"/>
        <c:axId val="320149984"/>
      </c:lineChart>
      <c:catAx>
        <c:axId val="3201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20149984"/>
        <c:crosses val="autoZero"/>
        <c:auto val="1"/>
        <c:lblAlgn val="ctr"/>
        <c:lblOffset val="100"/>
        <c:noMultiLvlLbl val="0"/>
      </c:catAx>
      <c:valAx>
        <c:axId val="320149984"/>
        <c:scaling>
          <c:orientation val="minMax"/>
          <c:max val="1800"/>
          <c:min val="1000"/>
        </c:scaling>
        <c:delete val="1"/>
        <c:axPos val="l"/>
        <c:majorGridlines/>
        <c:numFmt formatCode="#,##0" sourceLinked="1"/>
        <c:majorTickMark val="out"/>
        <c:minorTickMark val="none"/>
        <c:tickLblPos val="nextTo"/>
        <c:crossAx val="320149592"/>
        <c:crosses val="autoZero"/>
        <c:crossBetween val="between"/>
        <c:majorUnit val="200"/>
      </c:valAx>
      <c:spPr>
        <a:solidFill>
          <a:srgbClr val="FFFF00"/>
        </a:solidFill>
      </c:spPr>
    </c:plotArea>
    <c:plotVisOnly val="1"/>
    <c:dispBlanksAs val="gap"/>
    <c:showDLblsOverMax val="0"/>
  </c:chart>
  <c:txPr>
    <a:bodyPr/>
    <a:lstStyle/>
    <a:p>
      <a:pPr>
        <a:defRPr sz="148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9559683522531849E-2"/>
                  <c:y val="5.45702592087312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B1-453B-A4EC-A9EE32C97BD7}"/>
                </c:ext>
              </c:extLst>
            </c:dLbl>
            <c:dLbl>
              <c:idx val="1"/>
              <c:layout>
                <c:manualLayout>
                  <c:x val="-3.2679738562091505E-2"/>
                  <c:y val="-5.45702592087312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B1-453B-A4EC-A9EE32C97BD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'Nastoupané m celkem'!$F$5:$F$8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'Nastoupané m celkem'!$G$5:$G$8</c:f>
              <c:numCache>
                <c:formatCode>#,##0</c:formatCode>
                <c:ptCount val="4"/>
                <c:pt idx="0">
                  <c:v>18455</c:v>
                </c:pt>
                <c:pt idx="1">
                  <c:v>19961</c:v>
                </c:pt>
                <c:pt idx="2">
                  <c:v>20961</c:v>
                </c:pt>
                <c:pt idx="3">
                  <c:v>19634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B1-453B-A4EC-A9EE32C97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262496"/>
        <c:axId val="320262104"/>
      </c:lineChart>
      <c:catAx>
        <c:axId val="32026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20262104"/>
        <c:crosses val="autoZero"/>
        <c:auto val="1"/>
        <c:lblAlgn val="ctr"/>
        <c:lblOffset val="100"/>
        <c:noMultiLvlLbl val="0"/>
      </c:catAx>
      <c:valAx>
        <c:axId val="320262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20262496"/>
        <c:crosses val="autoZero"/>
        <c:crossBetween val="between"/>
      </c:valAx>
      <c:spPr>
        <a:pattFill prst="smConfetti">
          <a:fgClr>
            <a:srgbClr val="FFFF00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5185158574335E-3"/>
          <c:y val="0.16988449015988885"/>
          <c:w val="0.97941881817812104"/>
          <c:h val="0.61776178239959578"/>
        </c:manualLayout>
      </c:layout>
      <c:lineChart>
        <c:grouping val="standard"/>
        <c:varyColors val="0"/>
        <c:ser>
          <c:idx val="0"/>
          <c:order val="0"/>
          <c:tx>
            <c:strRef>
              <c:f>Teploty!$B$2:$N$2</c:f>
              <c:strCach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iamond"/>
            <c:size val="12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53E-44EF-B0BC-FF79C2E0C019}"/>
                </c:ext>
              </c:extLst>
            </c:dLbl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53E-44EF-B0BC-FF79C2E0C019}"/>
                </c:ext>
              </c:extLst>
            </c:dLbl>
            <c:dLbl>
              <c:idx val="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53E-44EF-B0BC-FF79C2E0C019}"/>
                </c:ext>
              </c:extLst>
            </c:dLbl>
            <c:dLbl>
              <c:idx val="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53E-44EF-B0BC-FF79C2E0C019}"/>
                </c:ext>
              </c:extLst>
            </c:dLbl>
            <c:dLbl>
              <c:idx val="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53E-44EF-B0BC-FF79C2E0C019}"/>
                </c:ext>
              </c:extLst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53E-44EF-B0BC-FF79C2E0C019}"/>
                </c:ext>
              </c:extLst>
            </c:dLbl>
            <c:dLbl>
              <c:idx val="6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53E-44EF-B0BC-FF79C2E0C019}"/>
                </c:ext>
              </c:extLst>
            </c:dLbl>
            <c:dLbl>
              <c:idx val="7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53E-44EF-B0BC-FF79C2E0C019}"/>
                </c:ext>
              </c:extLst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53E-44EF-B0BC-FF79C2E0C019}"/>
                </c:ext>
              </c:extLst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53E-44EF-B0BC-FF79C2E0C019}"/>
                </c:ext>
              </c:extLst>
            </c:dLbl>
            <c:dLbl>
              <c:idx val="1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53E-44EF-B0BC-FF79C2E0C01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Teploty!$B$2:$N$2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Teploty!$B$3:$N$3</c:f>
              <c:numCache>
                <c:formatCode>00.0\°\C</c:formatCode>
                <c:ptCount val="13"/>
                <c:pt idx="0">
                  <c:v>17.78125</c:v>
                </c:pt>
                <c:pt idx="1">
                  <c:v>20.333333333333332</c:v>
                </c:pt>
                <c:pt idx="2">
                  <c:v>20.263157894736842</c:v>
                </c:pt>
                <c:pt idx="3">
                  <c:v>20.6</c:v>
                </c:pt>
                <c:pt idx="4">
                  <c:v>19.535714285714285</c:v>
                </c:pt>
                <c:pt idx="5">
                  <c:v>17.3</c:v>
                </c:pt>
                <c:pt idx="6">
                  <c:v>19.5</c:v>
                </c:pt>
                <c:pt idx="7">
                  <c:v>19.032258064516128</c:v>
                </c:pt>
                <c:pt idx="8">
                  <c:v>18.133333333333333</c:v>
                </c:pt>
                <c:pt idx="9">
                  <c:v>19</c:v>
                </c:pt>
                <c:pt idx="10">
                  <c:v>18.566666666666666</c:v>
                </c:pt>
                <c:pt idx="11">
                  <c:v>18.100000000000001</c:v>
                </c:pt>
                <c:pt idx="12">
                  <c:v>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53E-44EF-B0BC-FF79C2E0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860432"/>
        <c:axId val="324860824"/>
      </c:lineChart>
      <c:catAx>
        <c:axId val="32486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24860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860824"/>
        <c:scaling>
          <c:orientation val="minMax"/>
          <c:max val="22"/>
          <c:min val="16"/>
        </c:scaling>
        <c:delete val="1"/>
        <c:axPos val="l"/>
        <c:numFmt formatCode="00.0\°\C" sourceLinked="1"/>
        <c:majorTickMark val="out"/>
        <c:minorTickMark val="none"/>
        <c:tickLblPos val="nextTo"/>
        <c:crossAx val="32486043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9933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Počet jezdců 2001 - 2017                               </a:t>
            </a:r>
          </a:p>
        </c:rich>
      </c:tx>
      <c:layout>
        <c:manualLayout>
          <c:xMode val="edge"/>
          <c:yMode val="edge"/>
          <c:x val="0.33151482709398167"/>
          <c:y val="0.16654112709051866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3"/>
      <c:rotY val="10"/>
      <c:depthPercent val="23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1.3598326359832637E-2"/>
          <c:y val="0.29711375212224106"/>
          <c:w val="0.97594142259414229"/>
          <c:h val="0.60441426146010191"/>
        </c:manualLayout>
      </c:layout>
      <c:bar3DChart>
        <c:barDir val="col"/>
        <c:grouping val="clustered"/>
        <c:varyColors val="1"/>
        <c:ser>
          <c:idx val="0"/>
          <c:order val="0"/>
          <c:tx>
            <c:strRef>
              <c:f>'Počet jezdců'!$B$3:$R$3</c:f>
              <c:strCach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497-4EC5-9166-3389B6B48C9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497-4EC5-9166-3389B6B48C9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497-4EC5-9166-3389B6B48C9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497-4EC5-9166-3389B6B48C9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497-4EC5-9166-3389B6B48C9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497-4EC5-9166-3389B6B48C9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497-4EC5-9166-3389B6B48C9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497-4EC5-9166-3389B6B48C9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497-4EC5-9166-3389B6B48C9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497-4EC5-9166-3389B6B48C9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497-4EC5-9166-3389B6B48C9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497-4EC5-9166-3389B6B48C9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497-4EC5-9166-3389B6B48C9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497-4EC5-9166-3389B6B48C9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497-4EC5-9166-3389B6B48C95}"/>
              </c:ext>
            </c:extLst>
          </c:dPt>
          <c:dLbls>
            <c:dLbl>
              <c:idx val="0"/>
              <c:layout>
                <c:manualLayout>
                  <c:x val="4.6087598425196847E-3"/>
                  <c:y val="-2.47536036605050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99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97-4EC5-9166-3389B6B48C95}"/>
                </c:ext>
              </c:extLst>
            </c:dLbl>
            <c:dLbl>
              <c:idx val="1"/>
              <c:layout>
                <c:manualLayout>
                  <c:x val="7.6833755155605553E-3"/>
                  <c:y val="-9.143963956377110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99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97-4EC5-9166-3389B6B48C95}"/>
                </c:ext>
              </c:extLst>
            </c:dLbl>
            <c:dLbl>
              <c:idx val="2"/>
              <c:layout>
                <c:manualLayout>
                  <c:x val="8.6657527184101982E-3"/>
                  <c:y val="-2.66425252993108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99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7-4EC5-9166-3389B6B48C95}"/>
                </c:ext>
              </c:extLst>
            </c:dLbl>
            <c:dLbl>
              <c:idx val="3"/>
              <c:layout>
                <c:manualLayout>
                  <c:x val="7.7180586801649798E-3"/>
                  <c:y val="-1.66345249624546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99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97-4EC5-9166-3389B6B48C95}"/>
                </c:ext>
              </c:extLst>
            </c:dLbl>
            <c:dLbl>
              <c:idx val="4"/>
              <c:layout>
                <c:manualLayout>
                  <c:x val="6.3282714660667962E-3"/>
                  <c:y val="-1.90980672870436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99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97-4EC5-9166-3389B6B48C95}"/>
                </c:ext>
              </c:extLst>
            </c:dLbl>
            <c:dLbl>
              <c:idx val="5"/>
              <c:layout>
                <c:manualLayout>
                  <c:x val="7.5909261342332205E-3"/>
                  <c:y val="-9.25961794882591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99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97-4EC5-9166-3389B6B48C95}"/>
                </c:ext>
              </c:extLst>
            </c:dLbl>
            <c:dLbl>
              <c:idx val="6"/>
              <c:layout>
                <c:manualLayout>
                  <c:x val="1.1711426696662917E-2"/>
                  <c:y val="-1.40892949878591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99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97-4EC5-9166-3389B6B48C95}"/>
                </c:ext>
              </c:extLst>
            </c:dLbl>
            <c:dLbl>
              <c:idx val="7"/>
              <c:layout>
                <c:manualLayout>
                  <c:x val="8.6323584551931017E-3"/>
                  <c:y val="-6.669473802405715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99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97-4EC5-9166-3389B6B48C95}"/>
                </c:ext>
              </c:extLst>
            </c:dLbl>
            <c:dLbl>
              <c:idx val="8"/>
              <c:layout>
                <c:manualLayout>
                  <c:x val="9.5153730783652038E-3"/>
                  <c:y val="-1.86581891167347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99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97-4EC5-9166-3389B6B48C95}"/>
                </c:ext>
              </c:extLst>
            </c:dLbl>
            <c:dLbl>
              <c:idx val="9"/>
              <c:layout>
                <c:manualLayout>
                  <c:x val="2.7952755905511812E-3"/>
                  <c:y val="-2.23600212885000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99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97-4EC5-9166-3389B6B48C95}"/>
                </c:ext>
              </c:extLst>
            </c:dLbl>
            <c:dLbl>
              <c:idx val="10"/>
              <c:layout>
                <c:manualLayout>
                  <c:x val="0"/>
                  <c:y val="-1.09607422066894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99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97-4EC5-9166-3389B6B48C95}"/>
                </c:ext>
              </c:extLst>
            </c:dLbl>
            <c:dLbl>
              <c:idx val="11"/>
              <c:layout>
                <c:manualLayout>
                  <c:x val="3.8013217097862769E-3"/>
                  <c:y val="-8.49748059567420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99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97-4EC5-9166-3389B6B48C9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'Počet jezdců'!$B$3:$R$3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'Počet jezdců'!$B$4:$R$4</c:f>
              <c:numCache>
                <c:formatCode>General</c:formatCode>
                <c:ptCount val="17"/>
                <c:pt idx="0">
                  <c:v>16</c:v>
                </c:pt>
                <c:pt idx="1">
                  <c:v>22</c:v>
                </c:pt>
                <c:pt idx="2">
                  <c:v>30</c:v>
                </c:pt>
                <c:pt idx="3">
                  <c:v>36</c:v>
                </c:pt>
                <c:pt idx="4" formatCode="0">
                  <c:v>37</c:v>
                </c:pt>
                <c:pt idx="5" formatCode="0">
                  <c:v>43</c:v>
                </c:pt>
                <c:pt idx="6" formatCode="0">
                  <c:v>38</c:v>
                </c:pt>
                <c:pt idx="7" formatCode="0">
                  <c:v>54</c:v>
                </c:pt>
                <c:pt idx="8" formatCode="0">
                  <c:v>54</c:v>
                </c:pt>
                <c:pt idx="9" formatCode="0">
                  <c:v>52</c:v>
                </c:pt>
                <c:pt idx="10" formatCode="0">
                  <c:v>54</c:v>
                </c:pt>
                <c:pt idx="11" formatCode="0">
                  <c:v>47</c:v>
                </c:pt>
                <c:pt idx="12" formatCode="0">
                  <c:v>49</c:v>
                </c:pt>
                <c:pt idx="13" formatCode="0">
                  <c:v>44</c:v>
                </c:pt>
                <c:pt idx="14" formatCode="0">
                  <c:v>48</c:v>
                </c:pt>
                <c:pt idx="15" formatCode="0">
                  <c:v>44</c:v>
                </c:pt>
                <c:pt idx="16" formatCode="0">
                  <c:v>49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F-C497-4EC5-9166-3389B6B48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gapDepth val="10"/>
        <c:shape val="box"/>
        <c:axId val="324862000"/>
        <c:axId val="324862392"/>
        <c:axId val="0"/>
      </c:bar3DChart>
      <c:catAx>
        <c:axId val="324862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862392"/>
        <c:crosses val="autoZero"/>
        <c:auto val="1"/>
        <c:lblAlgn val="ctr"/>
        <c:lblOffset val="100"/>
        <c:noMultiLvlLbl val="0"/>
      </c:catAx>
      <c:valAx>
        <c:axId val="324862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24862000"/>
        <c:crosses val="autoZero"/>
        <c:crossBetween val="between"/>
      </c:valAx>
      <c:spPr>
        <a:solidFill>
          <a:srgbClr val="FFFF99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'Průměrný počet jezdců v etapě'!$F$5:$F$21</c:f>
              <c:strCache>
                <c:ptCount val="17"/>
                <c:pt idx="0">
                  <c:v>5,31</c:v>
                </c:pt>
                <c:pt idx="1">
                  <c:v>8,93</c:v>
                </c:pt>
                <c:pt idx="2">
                  <c:v>9,18</c:v>
                </c:pt>
                <c:pt idx="3">
                  <c:v>8,75</c:v>
                </c:pt>
                <c:pt idx="4">
                  <c:v>9,97</c:v>
                </c:pt>
                <c:pt idx="5">
                  <c:v>9,93</c:v>
                </c:pt>
                <c:pt idx="6">
                  <c:v>11,30</c:v>
                </c:pt>
                <c:pt idx="7">
                  <c:v>15,27</c:v>
                </c:pt>
                <c:pt idx="8">
                  <c:v>17,11</c:v>
                </c:pt>
                <c:pt idx="9">
                  <c:v>14,13</c:v>
                </c:pt>
                <c:pt idx="10">
                  <c:v>15,26</c:v>
                </c:pt>
                <c:pt idx="11">
                  <c:v>16,10</c:v>
                </c:pt>
                <c:pt idx="12">
                  <c:v>15,70</c:v>
                </c:pt>
                <c:pt idx="13">
                  <c:v>17,03</c:v>
                </c:pt>
                <c:pt idx="14">
                  <c:v>17,23</c:v>
                </c:pt>
                <c:pt idx="15">
                  <c:v>17,48</c:v>
                </c:pt>
                <c:pt idx="16">
                  <c:v>19,20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'Průměrný počet jezdců v etapě'!$E$5:$E$21</c:f>
              <c:numCache>
                <c:formatCode>0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'Průměrný počet jezdců v etapě'!$F$5:$F$21</c:f>
              <c:numCache>
                <c:formatCode>0.00</c:formatCode>
                <c:ptCount val="17"/>
                <c:pt idx="0">
                  <c:v>5.3076923076923075</c:v>
                </c:pt>
                <c:pt idx="1">
                  <c:v>8.9259259259259256</c:v>
                </c:pt>
                <c:pt idx="2">
                  <c:v>9.1785714285714288</c:v>
                </c:pt>
                <c:pt idx="3">
                  <c:v>8.75</c:v>
                </c:pt>
                <c:pt idx="4">
                  <c:v>9.96875</c:v>
                </c:pt>
                <c:pt idx="5">
                  <c:v>9.9259259259259256</c:v>
                </c:pt>
                <c:pt idx="6">
                  <c:v>11.3</c:v>
                </c:pt>
                <c:pt idx="7">
                  <c:v>15.27</c:v>
                </c:pt>
                <c:pt idx="8">
                  <c:v>17.107142857142858</c:v>
                </c:pt>
                <c:pt idx="9">
                  <c:v>14.13</c:v>
                </c:pt>
                <c:pt idx="10">
                  <c:v>15.26</c:v>
                </c:pt>
                <c:pt idx="11">
                  <c:v>16.096774193548388</c:v>
                </c:pt>
                <c:pt idx="12">
                  <c:v>15.7</c:v>
                </c:pt>
                <c:pt idx="13">
                  <c:v>17.03</c:v>
                </c:pt>
                <c:pt idx="14">
                  <c:v>17.233333333333334</c:v>
                </c:pt>
                <c:pt idx="15">
                  <c:v>17.48</c:v>
                </c:pt>
                <c:pt idx="16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5-4A16-8120-2FAFB6FF83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24863176"/>
        <c:axId val="3248635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'Průměrný počet jezdců v etapě'!$E$5:$E$20</c15:sqref>
                        </c15:formulaRef>
                      </c:ext>
                    </c:extLst>
                    <c:strCache>
                      <c:ptCount val="16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'Průměrný počet jezdců v etapě'!$E$5:$E$21</c15:sqref>
                        </c15:formulaRef>
                      </c:ext>
                    </c:extLst>
                    <c:numCache>
                      <c:formatCode>0</c:formatCode>
                      <c:ptCount val="17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'Průměrný počet jezdců v etapě'!$E$5:$E$20</c15:sqref>
                        </c15:formulaRef>
                      </c:ext>
                    </c:extLst>
                    <c:numCache>
                      <c:formatCode>0</c:formatCode>
                      <c:ptCount val="16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4E5-4A16-8120-2FAFB6FF83E9}"/>
                  </c:ext>
                </c:extLst>
              </c15:ser>
            </c15:filteredBarSeries>
          </c:ext>
        </c:extLst>
      </c:barChart>
      <c:catAx>
        <c:axId val="3248631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486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863568"/>
        <c:scaling>
          <c:orientation val="minMax"/>
          <c:max val="20"/>
          <c:min val="4"/>
        </c:scaling>
        <c:delete val="1"/>
        <c:axPos val="l"/>
        <c:numFmt formatCode="0.00" sourceLinked="1"/>
        <c:majorTickMark val="none"/>
        <c:minorTickMark val="none"/>
        <c:tickLblPos val="nextTo"/>
        <c:crossAx val="324863176"/>
        <c:crosses val="autoZero"/>
        <c:crossBetween val="between"/>
        <c:minorUnit val="1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9900"/>
    </a:solidFill>
    <a:ln w="12700">
      <a:solidFill>
        <a:srgbClr val="99CC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66111664442899E-2"/>
          <c:y val="3.5528102090686943E-2"/>
          <c:w val="0.89745603674540686"/>
          <c:h val="0.83491245101211664"/>
        </c:manualLayout>
      </c:layout>
      <c:lineChart>
        <c:grouping val="standard"/>
        <c:varyColors val="0"/>
        <c:ser>
          <c:idx val="0"/>
          <c:order val="0"/>
          <c:tx>
            <c:strRef>
              <c:f>'Počet 1000'!$B$5:$B$21</c:f>
              <c:strCach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strCache>
            </c:strRef>
          </c:tx>
          <c:dLbls>
            <c:dLbl>
              <c:idx val="0"/>
              <c:spPr>
                <a:ln>
                  <a:solidFill>
                    <a:srgbClr val="FF0000"/>
                  </a:solidFill>
                </a:ln>
              </c:spPr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74F-4398-941C-1139FF99437E}"/>
                </c:ext>
              </c:extLst>
            </c:dLbl>
            <c:dLbl>
              <c:idx val="1"/>
              <c:layout>
                <c:manualLayout>
                  <c:x val="-2.6475986444415192E-2"/>
                  <c:y val="-5.3811204633903521E-2"/>
                </c:manualLayout>
              </c:layout>
              <c:spPr>
                <a:ln>
                  <a:solidFill>
                    <a:srgbClr val="FF0000"/>
                  </a:solidFill>
                </a:ln>
              </c:spPr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4F-4398-941C-1139FF99437E}"/>
                </c:ext>
              </c:extLst>
            </c:dLbl>
            <c:dLbl>
              <c:idx val="2"/>
              <c:layout>
                <c:manualLayout>
                  <c:x val="-1.7492122852185241E-2"/>
                  <c:y val="-6.1551573294717471E-2"/>
                </c:manualLayout>
              </c:layout>
              <c:spPr>
                <a:ln>
                  <a:solidFill>
                    <a:srgbClr val="FF0000"/>
                  </a:solidFill>
                </a:ln>
              </c:spPr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4F-4398-941C-1139FF99437E}"/>
                </c:ext>
              </c:extLst>
            </c:dLbl>
            <c:dLbl>
              <c:idx val="3"/>
              <c:spPr>
                <a:ln>
                  <a:solidFill>
                    <a:srgbClr val="FF0000"/>
                  </a:solidFill>
                </a:ln>
              </c:spPr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74F-4398-941C-1139FF99437E}"/>
                </c:ext>
              </c:extLst>
            </c:dLbl>
            <c:dLbl>
              <c:idx val="4"/>
              <c:layout>
                <c:manualLayout>
                  <c:x val="-2.8464848815139158E-2"/>
                  <c:y val="-5.7598576040063958E-2"/>
                </c:manualLayout>
              </c:layout>
              <c:spPr>
                <a:ln>
                  <a:solidFill>
                    <a:srgbClr val="FF0000"/>
                  </a:solidFill>
                </a:ln>
              </c:spPr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4F-4398-941C-1139FF99437E}"/>
                </c:ext>
              </c:extLst>
            </c:dLbl>
            <c:dLbl>
              <c:idx val="5"/>
              <c:layout>
                <c:manualLayout>
                  <c:x val="-5.5280507895940217E-2"/>
                  <c:y val="3.8065284942830423E-2"/>
                </c:manualLayout>
              </c:layout>
              <c:spPr>
                <a:ln>
                  <a:solidFill>
                    <a:srgbClr val="FF0000"/>
                  </a:solidFill>
                </a:ln>
              </c:spPr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4F-4398-941C-1139FF99437E}"/>
                </c:ext>
              </c:extLst>
            </c:dLbl>
            <c:dLbl>
              <c:idx val="6"/>
              <c:layout>
                <c:manualLayout>
                  <c:x val="5.345811487167923E-3"/>
                  <c:y val="1.4978731106887501E-2"/>
                </c:manualLayout>
              </c:layout>
              <c:spPr>
                <a:ln>
                  <a:solidFill>
                    <a:srgbClr val="FF0000"/>
                  </a:solidFill>
                </a:ln>
              </c:spPr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4F-4398-941C-1139FF99437E}"/>
                </c:ext>
              </c:extLst>
            </c:dLbl>
            <c:dLbl>
              <c:idx val="7"/>
              <c:layout>
                <c:manualLayout>
                  <c:x val="6.3742255965021808E-3"/>
                  <c:y val="4.572812019187257E-2"/>
                </c:manualLayout>
              </c:layout>
              <c:spPr>
                <a:ln>
                  <a:solidFill>
                    <a:srgbClr val="FF0000"/>
                  </a:solidFill>
                </a:ln>
              </c:spPr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4F-4398-941C-1139FF99437E}"/>
                </c:ext>
              </c:extLst>
            </c:dLbl>
            <c:dLbl>
              <c:idx val="8"/>
              <c:layout>
                <c:manualLayout>
                  <c:x val="-3.2442730159923328E-2"/>
                  <c:y val="-5.377832081334661E-2"/>
                </c:manualLayout>
              </c:layout>
              <c:spPr>
                <a:ln>
                  <a:solidFill>
                    <a:srgbClr val="FF0000"/>
                  </a:solidFill>
                </a:ln>
              </c:spPr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4F-4398-941C-1139FF99437E}"/>
                </c:ext>
              </c:extLst>
            </c:dLbl>
            <c:dLbl>
              <c:idx val="9"/>
              <c:layout>
                <c:manualLayout>
                  <c:x val="-2.7243342792174843E-2"/>
                  <c:y val="5.3281744954294503E-2"/>
                </c:manualLayout>
              </c:layout>
              <c:spPr>
                <a:ln>
                  <a:solidFill>
                    <a:srgbClr val="FF0000"/>
                  </a:solidFill>
                </a:ln>
              </c:spPr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4F-4398-941C-1139FF99437E}"/>
                </c:ext>
              </c:extLst>
            </c:dLbl>
            <c:dLbl>
              <c:idx val="10"/>
              <c:layout>
                <c:manualLayout>
                  <c:x val="-4.0199763215755552E-2"/>
                  <c:y val="-5.765348296980119E-2"/>
                </c:manualLayout>
              </c:layout>
              <c:spPr>
                <a:ln>
                  <a:solidFill>
                    <a:srgbClr val="FF0000"/>
                  </a:solidFill>
                </a:ln>
              </c:spPr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4F-4398-941C-1139FF99437E}"/>
                </c:ext>
              </c:extLst>
            </c:dLbl>
            <c:dLbl>
              <c:idx val="11"/>
              <c:layout>
                <c:manualLayout>
                  <c:x val="-3.8105663403053137E-2"/>
                  <c:y val="-6.5261411289106105E-2"/>
                </c:manualLayout>
              </c:layout>
              <c:spPr>
                <a:ln>
                  <a:solidFill>
                    <a:srgbClr val="FF0000"/>
                  </a:solidFill>
                </a:ln>
              </c:spPr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4F-4398-941C-1139FF99437E}"/>
                </c:ext>
              </c:extLst>
            </c:dLbl>
            <c:dLbl>
              <c:idx val="12"/>
              <c:layout>
                <c:manualLayout>
                  <c:x val="-3.7187654645794571E-2"/>
                  <c:y val="6.858569402962561E-2"/>
                </c:manualLayout>
              </c:layout>
              <c:spPr>
                <a:ln>
                  <a:solidFill>
                    <a:srgbClr val="FF0000"/>
                  </a:solidFill>
                </a:ln>
              </c:spPr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4F-4398-941C-1139FF99437E}"/>
                </c:ext>
              </c:extLst>
            </c:dLbl>
            <c:dLbl>
              <c:idx val="13"/>
              <c:layout>
                <c:manualLayout>
                  <c:x val="-5.9844868735083531E-2"/>
                  <c:y val="-2.3237397049506742E-2"/>
                </c:manualLayout>
              </c:layout>
              <c:spPr>
                <a:ln>
                  <a:solidFill>
                    <a:srgbClr val="FF0000"/>
                  </a:solidFill>
                </a:ln>
              </c:spPr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4F-4398-941C-1139FF99437E}"/>
                </c:ext>
              </c:extLst>
            </c:dLbl>
            <c:spPr>
              <a:ln>
                <a:solidFill>
                  <a:srgbClr val="FF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'Počet 1000'!$B$5:$B$21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'Počet 1000'!$C$5:$C$21</c:f>
              <c:numCache>
                <c:formatCode>General</c:formatCode>
                <c:ptCount val="17"/>
                <c:pt idx="0">
                  <c:v>2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9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9</c:v>
                </c:pt>
                <c:pt idx="9">
                  <c:v>7</c:v>
                </c:pt>
                <c:pt idx="10">
                  <c:v>8</c:v>
                </c:pt>
                <c:pt idx="11">
                  <c:v>10</c:v>
                </c:pt>
                <c:pt idx="12">
                  <c:v>6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74F-4398-941C-1139FF994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579248"/>
        <c:axId val="324579640"/>
      </c:lineChart>
      <c:catAx>
        <c:axId val="32457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24579640"/>
        <c:crosses val="autoZero"/>
        <c:auto val="1"/>
        <c:lblAlgn val="ctr"/>
        <c:lblOffset val="100"/>
        <c:noMultiLvlLbl val="0"/>
      </c:catAx>
      <c:valAx>
        <c:axId val="324579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24579248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.11869116360454945"/>
          <c:w val="1"/>
          <c:h val="0.76547413926200403"/>
        </c:manualLayout>
      </c:layout>
      <c:lineChart>
        <c:grouping val="standard"/>
        <c:varyColors val="0"/>
        <c:ser>
          <c:idx val="0"/>
          <c:order val="0"/>
          <c:tx>
            <c:strRef>
              <c:f>'Rychlostní průměr'!$B$3:$R$3</c:f>
              <c:strCach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9E8-4530-A84D-EFDE1368597D}"/>
                </c:ext>
              </c:extLst>
            </c:dLbl>
            <c:dLbl>
              <c:idx val="1"/>
              <c:spPr>
                <a:noFill/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9E8-4530-A84D-EFDE1368597D}"/>
                </c:ext>
              </c:extLst>
            </c:dLbl>
            <c:dLbl>
              <c:idx val="2"/>
              <c:spPr>
                <a:noFill/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9E8-4530-A84D-EFDE1368597D}"/>
                </c:ext>
              </c:extLst>
            </c:dLbl>
            <c:dLbl>
              <c:idx val="3"/>
              <c:spPr>
                <a:noFill/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9E8-4530-A84D-EFDE1368597D}"/>
                </c:ext>
              </c:extLst>
            </c:dLbl>
            <c:dLbl>
              <c:idx val="4"/>
              <c:spPr>
                <a:noFill/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9E8-4530-A84D-EFDE1368597D}"/>
                </c:ext>
              </c:extLst>
            </c:dLbl>
            <c:dLbl>
              <c:idx val="5"/>
              <c:spPr>
                <a:noFill/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9E8-4530-A84D-EFDE1368597D}"/>
                </c:ext>
              </c:extLst>
            </c:dLbl>
            <c:dLbl>
              <c:idx val="6"/>
              <c:spPr>
                <a:noFill/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9E8-4530-A84D-EFDE1368597D}"/>
                </c:ext>
              </c:extLst>
            </c:dLbl>
            <c:dLbl>
              <c:idx val="7"/>
              <c:spPr>
                <a:noFill/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9E8-4530-A84D-EFDE1368597D}"/>
                </c:ext>
              </c:extLst>
            </c:dLbl>
            <c:dLbl>
              <c:idx val="8"/>
              <c:spPr>
                <a:noFill/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9E8-4530-A84D-EFDE1368597D}"/>
                </c:ext>
              </c:extLst>
            </c:dLbl>
            <c:dLbl>
              <c:idx val="9"/>
              <c:spPr>
                <a:noFill/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9E8-4530-A84D-EFDE1368597D}"/>
                </c:ext>
              </c:extLst>
            </c:dLbl>
            <c:dLbl>
              <c:idx val="10"/>
              <c:spPr>
                <a:noFill/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9E8-4530-A84D-EFDE1368597D}"/>
                </c:ext>
              </c:extLst>
            </c:dLbl>
            <c:dLbl>
              <c:idx val="11"/>
              <c:spPr>
                <a:noFill/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9E8-4530-A84D-EFDE1368597D}"/>
                </c:ext>
              </c:extLst>
            </c:dLbl>
            <c:dLbl>
              <c:idx val="12"/>
              <c:spPr>
                <a:noFill/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9E8-4530-A84D-EFDE1368597D}"/>
                </c:ext>
              </c:extLst>
            </c:dLbl>
            <c:dLbl>
              <c:idx val="13"/>
              <c:spPr>
                <a:noFill/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D9E8-4530-A84D-EFDE1368597D}"/>
                </c:ext>
              </c:extLst>
            </c:dLbl>
            <c:dLbl>
              <c:idx val="14"/>
              <c:spPr>
                <a:noFill/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D9E8-4530-A84D-EFDE1368597D}"/>
                </c:ext>
              </c:extLst>
            </c:dLbl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'Rychlostní průměr'!$B$3:$R$3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'Rychlostní průměr'!$B$4:$R$4</c:f>
              <c:numCache>
                <c:formatCode>0.00</c:formatCode>
                <c:ptCount val="17"/>
                <c:pt idx="0">
                  <c:v>22.576875000000005</c:v>
                </c:pt>
                <c:pt idx="1">
                  <c:v>22.553846153846152</c:v>
                </c:pt>
                <c:pt idx="2">
                  <c:v>21.743214285714284</c:v>
                </c:pt>
                <c:pt idx="3">
                  <c:v>21.914285714285711</c:v>
                </c:pt>
                <c:pt idx="4">
                  <c:v>21.787812500000001</c:v>
                </c:pt>
                <c:pt idx="5">
                  <c:v>20.637037037037036</c:v>
                </c:pt>
                <c:pt idx="6">
                  <c:v>21.04</c:v>
                </c:pt>
                <c:pt idx="7">
                  <c:v>19.584615384615383</c:v>
                </c:pt>
                <c:pt idx="8">
                  <c:v>19.574999999999999</c:v>
                </c:pt>
                <c:pt idx="9">
                  <c:v>19.3</c:v>
                </c:pt>
                <c:pt idx="10">
                  <c:v>19.22</c:v>
                </c:pt>
                <c:pt idx="11">
                  <c:v>18.274193548387096</c:v>
                </c:pt>
                <c:pt idx="12">
                  <c:v>18.509999999999998</c:v>
                </c:pt>
                <c:pt idx="13">
                  <c:v>18.059999999999999</c:v>
                </c:pt>
                <c:pt idx="14">
                  <c:v>17.529999999999998</c:v>
                </c:pt>
                <c:pt idx="15">
                  <c:v>17.48</c:v>
                </c:pt>
                <c:pt idx="16">
                  <c:v>17.25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E8-4530-A84D-EFDE1368597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'Rychlostní průměr'!$B$3:$R$3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'Rychlostní průměr'!$B$4:$M$4</c:f>
              <c:numCache>
                <c:formatCode>0.00</c:formatCode>
                <c:ptCount val="12"/>
                <c:pt idx="0">
                  <c:v>22.576875000000005</c:v>
                </c:pt>
                <c:pt idx="1">
                  <c:v>22.553846153846152</c:v>
                </c:pt>
                <c:pt idx="2">
                  <c:v>21.743214285714284</c:v>
                </c:pt>
                <c:pt idx="3">
                  <c:v>21.914285714285711</c:v>
                </c:pt>
                <c:pt idx="4">
                  <c:v>21.787812500000001</c:v>
                </c:pt>
                <c:pt idx="5">
                  <c:v>20.637037037037036</c:v>
                </c:pt>
                <c:pt idx="6">
                  <c:v>21.04</c:v>
                </c:pt>
                <c:pt idx="7">
                  <c:v>19.584615384615383</c:v>
                </c:pt>
                <c:pt idx="8">
                  <c:v>19.574999999999999</c:v>
                </c:pt>
                <c:pt idx="9">
                  <c:v>19.3</c:v>
                </c:pt>
                <c:pt idx="10">
                  <c:v>19.22</c:v>
                </c:pt>
                <c:pt idx="11">
                  <c:v>18.274193548387096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9E8-4530-A84D-EFDE1368597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4580424"/>
        <c:axId val="324580816"/>
      </c:lineChart>
      <c:catAx>
        <c:axId val="324580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2458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580816"/>
        <c:scaling>
          <c:orientation val="minMax"/>
          <c:min val="17"/>
        </c:scaling>
        <c:delete val="1"/>
        <c:axPos val="l"/>
        <c:numFmt formatCode="0.00" sourceLinked="1"/>
        <c:majorTickMark val="out"/>
        <c:minorTickMark val="none"/>
        <c:tickLblPos val="nextTo"/>
        <c:crossAx val="324580424"/>
        <c:crosses val="autoZero"/>
        <c:crossBetween val="between"/>
        <c:minorUnit val="1"/>
      </c:valAx>
      <c:spPr>
        <a:solidFill>
          <a:srgbClr val="FFFFCC"/>
        </a:solidFill>
        <a:ln w="12700">
          <a:solidFill>
            <a:srgbClr val="FFFFCC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Největší  Nezmaři</a:t>
            </a:r>
          </a:p>
        </c:rich>
      </c:tx>
      <c:layout>
        <c:manualLayout>
          <c:xMode val="edge"/>
          <c:yMode val="edge"/>
          <c:x val="0.41022968012631217"/>
          <c:y val="2.03043410372407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438413361169102E-2"/>
          <c:y val="0.12013536379018612"/>
          <c:w val="0.97912317327766174"/>
          <c:h val="0.747884940778341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'Historie účasti'!$B$3:$B$12</c:f>
              <c:strCache>
                <c:ptCount val="10"/>
                <c:pt idx="0">
                  <c:v>Přemek</c:v>
                </c:pt>
                <c:pt idx="1">
                  <c:v>Martin</c:v>
                </c:pt>
                <c:pt idx="2">
                  <c:v>Kocour</c:v>
                </c:pt>
                <c:pt idx="3">
                  <c:v>Tonda</c:v>
                </c:pt>
                <c:pt idx="4">
                  <c:v>Michal</c:v>
                </c:pt>
                <c:pt idx="5">
                  <c:v>Ondra Ludvík</c:v>
                </c:pt>
                <c:pt idx="6">
                  <c:v>Vítek</c:v>
                </c:pt>
                <c:pt idx="7">
                  <c:v>Šikl</c:v>
                </c:pt>
                <c:pt idx="8">
                  <c:v>Aleš </c:v>
                </c:pt>
                <c:pt idx="9">
                  <c:v>Vláďa</c:v>
                </c:pt>
              </c:strCache>
            </c:strRef>
          </c:cat>
          <c:val>
            <c:numRef>
              <c:f>'Historie účasti'!$T$3:$T$12</c:f>
              <c:numCache>
                <c:formatCode>General</c:formatCode>
                <c:ptCount val="10"/>
                <c:pt idx="0">
                  <c:v>405</c:v>
                </c:pt>
                <c:pt idx="1">
                  <c:v>378</c:v>
                </c:pt>
                <c:pt idx="2">
                  <c:v>372</c:v>
                </c:pt>
                <c:pt idx="3">
                  <c:v>337</c:v>
                </c:pt>
                <c:pt idx="4">
                  <c:v>335</c:v>
                </c:pt>
                <c:pt idx="5">
                  <c:v>310</c:v>
                </c:pt>
                <c:pt idx="6">
                  <c:v>250</c:v>
                </c:pt>
                <c:pt idx="7">
                  <c:v>204</c:v>
                </c:pt>
                <c:pt idx="8">
                  <c:v>203</c:v>
                </c:pt>
                <c:pt idx="9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F-4486-8AD8-34C9CEB4C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581600"/>
        <c:axId val="324581992"/>
      </c:barChart>
      <c:catAx>
        <c:axId val="32458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24581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581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2458160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1" workbookViewId="0"/>
  </sheetViews>
  <pageMargins left="0.78740157499999996" right="0.78740157499999996" top="0.984251969" bottom="0.984251969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4</xdr:row>
      <xdr:rowOff>85724</xdr:rowOff>
    </xdr:from>
    <xdr:to>
      <xdr:col>18</xdr:col>
      <xdr:colOff>161924</xdr:colOff>
      <xdr:row>32</xdr:row>
      <xdr:rowOff>133349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0807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8</xdr:row>
      <xdr:rowOff>142875</xdr:rowOff>
    </xdr:from>
    <xdr:to>
      <xdr:col>16</xdr:col>
      <xdr:colOff>0</xdr:colOff>
      <xdr:row>25</xdr:row>
      <xdr:rowOff>85725</xdr:rowOff>
    </xdr:to>
    <xdr:graphicFrame macro="">
      <xdr:nvGraphicFramePr>
        <xdr:cNvPr id="262177" name="Graf 1">
          <a:extLst>
            <a:ext uri="{FF2B5EF4-FFF2-40B4-BE49-F238E27FC236}">
              <a16:creationId xmlns:a16="http://schemas.microsoft.com/office/drawing/2014/main" id="{00000000-0008-0000-0400-00002100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7</xdr:row>
      <xdr:rowOff>85725</xdr:rowOff>
    </xdr:from>
    <xdr:to>
      <xdr:col>12</xdr:col>
      <xdr:colOff>552451</xdr:colOff>
      <xdr:row>22</xdr:row>
      <xdr:rowOff>123825</xdr:rowOff>
    </xdr:to>
    <xdr:graphicFrame macro="">
      <xdr:nvGraphicFramePr>
        <xdr:cNvPr id="9342" name="Chart 1">
          <a:extLst>
            <a:ext uri="{FF2B5EF4-FFF2-40B4-BE49-F238E27FC236}">
              <a16:creationId xmlns:a16="http://schemas.microsoft.com/office/drawing/2014/main" id="{00000000-0008-0000-0600-00007E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57151</xdr:colOff>
      <xdr:row>4</xdr:row>
      <xdr:rowOff>114300</xdr:rowOff>
    </xdr:from>
    <xdr:to>
      <xdr:col>18</xdr:col>
      <xdr:colOff>0</xdr:colOff>
      <xdr:row>25</xdr:row>
      <xdr:rowOff>9525</xdr:rowOff>
    </xdr:to>
    <xdr:graphicFrame macro="">
      <xdr:nvGraphicFramePr>
        <xdr:cNvPr id="2124" name="Graf 1">
          <a:extLst>
            <a:ext uri="{FF2B5EF4-FFF2-40B4-BE49-F238E27FC236}">
              <a16:creationId xmlns:a16="http://schemas.microsoft.com/office/drawing/2014/main" id="{00000000-0008-0000-0700-00004C08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37720" cy="563126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2</xdr:row>
      <xdr:rowOff>38100</xdr:rowOff>
    </xdr:from>
    <xdr:to>
      <xdr:col>19</xdr:col>
      <xdr:colOff>38100</xdr:colOff>
      <xdr:row>20</xdr:row>
      <xdr:rowOff>0</xdr:rowOff>
    </xdr:to>
    <xdr:graphicFrame macro="">
      <xdr:nvGraphicFramePr>
        <xdr:cNvPr id="145484" name="Graf 2">
          <a:extLst>
            <a:ext uri="{FF2B5EF4-FFF2-40B4-BE49-F238E27FC236}">
              <a16:creationId xmlns:a16="http://schemas.microsoft.com/office/drawing/2014/main" id="{00000000-0008-0000-0B00-00004C3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161925</xdr:rowOff>
    </xdr:from>
    <xdr:to>
      <xdr:col>17</xdr:col>
      <xdr:colOff>0</xdr:colOff>
      <xdr:row>19</xdr:row>
      <xdr:rowOff>133350</xdr:rowOff>
    </xdr:to>
    <xdr:graphicFrame macro="">
      <xdr:nvGraphicFramePr>
        <xdr:cNvPr id="3198" name="Chart 3">
          <a:extLst>
            <a:ext uri="{FF2B5EF4-FFF2-40B4-BE49-F238E27FC236}">
              <a16:creationId xmlns:a16="http://schemas.microsoft.com/office/drawing/2014/main" id="{00000000-0008-0000-0D00-00007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47284" cy="564931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904875</xdr:colOff>
      <xdr:row>27</xdr:row>
      <xdr:rowOff>38100</xdr:rowOff>
    </xdr:from>
    <xdr:to>
      <xdr:col>6</xdr:col>
      <xdr:colOff>952500</xdr:colOff>
      <xdr:row>34</xdr:row>
      <xdr:rowOff>38100</xdr:rowOff>
    </xdr:to>
    <xdr:pic>
      <xdr:nvPicPr>
        <xdr:cNvPr id="5887" name="Picture 2">
          <a:extLst>
            <a:ext uri="{FF2B5EF4-FFF2-40B4-BE49-F238E27FC236}">
              <a16:creationId xmlns:a16="http://schemas.microsoft.com/office/drawing/2014/main" id="{00000000-0008-0000-1100-0000F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689610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27</xdr:row>
      <xdr:rowOff>0</xdr:rowOff>
    </xdr:from>
    <xdr:to>
      <xdr:col>2</xdr:col>
      <xdr:colOff>38100</xdr:colOff>
      <xdr:row>33</xdr:row>
      <xdr:rowOff>85725</xdr:rowOff>
    </xdr:to>
    <xdr:pic>
      <xdr:nvPicPr>
        <xdr:cNvPr id="5888" name="Picture 6">
          <a:extLst>
            <a:ext uri="{FF2B5EF4-FFF2-40B4-BE49-F238E27FC236}">
              <a16:creationId xmlns:a16="http://schemas.microsoft.com/office/drawing/2014/main" id="{00000000-0008-0000-1100-00000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858000"/>
          <a:ext cx="11049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26</xdr:row>
      <xdr:rowOff>142875</xdr:rowOff>
    </xdr:from>
    <xdr:to>
      <xdr:col>3</xdr:col>
      <xdr:colOff>561975</xdr:colOff>
      <xdr:row>33</xdr:row>
      <xdr:rowOff>95250</xdr:rowOff>
    </xdr:to>
    <xdr:pic>
      <xdr:nvPicPr>
        <xdr:cNvPr id="5889" name="Picture 11">
          <a:extLst>
            <a:ext uri="{FF2B5EF4-FFF2-40B4-BE49-F238E27FC236}">
              <a16:creationId xmlns:a16="http://schemas.microsoft.com/office/drawing/2014/main" id="{00000000-0008-0000-1100-00000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6838950"/>
          <a:ext cx="11144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752475</xdr:colOff>
      <xdr:row>27</xdr:row>
      <xdr:rowOff>0</xdr:rowOff>
    </xdr:from>
    <xdr:to>
      <xdr:col>5</xdr:col>
      <xdr:colOff>695325</xdr:colOff>
      <xdr:row>33</xdr:row>
      <xdr:rowOff>95250</xdr:rowOff>
    </xdr:to>
    <xdr:pic>
      <xdr:nvPicPr>
        <xdr:cNvPr id="5890" name="Picture 13">
          <a:extLst>
            <a:ext uri="{FF2B5EF4-FFF2-40B4-BE49-F238E27FC236}">
              <a16:creationId xmlns:a16="http://schemas.microsoft.com/office/drawing/2014/main" id="{00000000-0008-0000-1100-00000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858000"/>
          <a:ext cx="17145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752475</xdr:colOff>
      <xdr:row>27</xdr:row>
      <xdr:rowOff>47625</xdr:rowOff>
    </xdr:from>
    <xdr:to>
      <xdr:col>10</xdr:col>
      <xdr:colOff>247650</xdr:colOff>
      <xdr:row>34</xdr:row>
      <xdr:rowOff>19050</xdr:rowOff>
    </xdr:to>
    <xdr:pic>
      <xdr:nvPicPr>
        <xdr:cNvPr id="5891" name="Picture 2">
          <a:extLst>
            <a:ext uri="{FF2B5EF4-FFF2-40B4-BE49-F238E27FC236}">
              <a16:creationId xmlns:a16="http://schemas.microsoft.com/office/drawing/2014/main" id="{00000000-0008-0000-1100-00000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6905625"/>
          <a:ext cx="10477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27</xdr:row>
          <xdr:rowOff>47625</xdr:rowOff>
        </xdr:from>
        <xdr:to>
          <xdr:col>8</xdr:col>
          <xdr:colOff>495300</xdr:colOff>
          <xdr:row>34</xdr:row>
          <xdr:rowOff>57150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1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10</xdr:col>
      <xdr:colOff>533401</xdr:colOff>
      <xdr:row>27</xdr:row>
      <xdr:rowOff>57150</xdr:rowOff>
    </xdr:from>
    <xdr:to>
      <xdr:col>13</xdr:col>
      <xdr:colOff>400051</xdr:colOff>
      <xdr:row>34</xdr:row>
      <xdr:rowOff>9525</xdr:rowOff>
    </xdr:to>
    <xdr:pic>
      <xdr:nvPicPr>
        <xdr:cNvPr id="5892" name="Obrázek 7" descr="C:\Documents and Settings\pour\Local Settings\Temporary Internet Files\Content.Word\DSC01136.jpg">
          <a:extLst>
            <a:ext uri="{FF2B5EF4-FFF2-40B4-BE49-F238E27FC236}">
              <a16:creationId xmlns:a16="http://schemas.microsoft.com/office/drawing/2014/main" id="{00000000-0008-0000-1100-00000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6" y="6915150"/>
          <a:ext cx="14097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38</xdr:row>
      <xdr:rowOff>19050</xdr:rowOff>
    </xdr:from>
    <xdr:to>
      <xdr:col>2</xdr:col>
      <xdr:colOff>304800</xdr:colOff>
      <xdr:row>44</xdr:row>
      <xdr:rowOff>142875</xdr:rowOff>
    </xdr:to>
    <xdr:pic>
      <xdr:nvPicPr>
        <xdr:cNvPr id="5893" name="Obrázek 8" descr="\\srv031w.net4gas.n4g.local\Home_N4G\pour\Dokumenty\Záloha 9.2\BK Nezmar\P9280556.jpg">
          <a:extLst>
            <a:ext uri="{FF2B5EF4-FFF2-40B4-BE49-F238E27FC236}">
              <a16:creationId xmlns:a16="http://schemas.microsoft.com/office/drawing/2014/main" id="{00000000-0008-0000-1100-00000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658225"/>
          <a:ext cx="13430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357525</xdr:colOff>
      <xdr:row>38</xdr:row>
      <xdr:rowOff>9675</xdr:rowOff>
    </xdr:from>
    <xdr:to>
      <xdr:col>4</xdr:col>
      <xdr:colOff>171450</xdr:colOff>
      <xdr:row>44</xdr:row>
      <xdr:rowOff>145125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77" t="33577" r="30779" b="53148"/>
        <a:stretch/>
      </xdr:blipFill>
      <xdr:spPr>
        <a:xfrm>
          <a:off x="1576725" y="8648850"/>
          <a:ext cx="1328400" cy="1107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lo%202005%20To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olo%202008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Kolo%202011%20to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Kolo%202001%20II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Kolo%202002%20II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Kolo%202003%20II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Kolo%202004%20II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Kolo%202006%20To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Kolo%202009%20to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Kolo%202012%20tom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Kolo%202013%20tom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Kolo%202014%20tom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Kolo%202015%20tom%20(opraveno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Kolo%202007%20Tom%2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Kolo%20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Kolo%20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Kolocel&#225;%20sezona%20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Kolo%202010%20t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Celkové info"/>
      <sheetName val="Km ujeté v etapě"/>
      <sheetName val="Graf Ujetých km v etapě"/>
      <sheetName val="Průměr km za  hod."/>
      <sheetName val="Graf Průměrné rychlosti"/>
      <sheetName val="Teploty v etapách"/>
      <sheetName val="Graf Teplot v etapách"/>
      <sheetName val="Dosažené výšky v etapě "/>
      <sheetName val="Graf dosažených výšek "/>
      <sheetName val="Nastoupané metry v  etapě"/>
      <sheetName val="Graf nastoupaných metrů"/>
      <sheetName val="Individuální km"/>
      <sheetName val="Graf Individuálních km"/>
      <sheetName val="Počet jezdců v etapě"/>
      <sheetName val="Graf počtu jezdců"/>
      <sheetName val="Graf četnosti"/>
      <sheetName val="Trackmakers"/>
      <sheetName val="Graf trackmakerů"/>
      <sheetName val="Pády"/>
      <sheetName val="Graf pádů"/>
      <sheetName val="Defekty "/>
      <sheetName val="Graf defektů"/>
      <sheetName val="Účast v hospodě"/>
      <sheetName val="Graf Účast v hospodě"/>
      <sheetName val="Hospoda"/>
      <sheetName val="Graf hospoda"/>
      <sheetName val="Účast"/>
      <sheetName val="Graf Účasti"/>
      <sheetName val="Vítěz 2005"/>
    </sheetNames>
    <sheetDataSet>
      <sheetData sheetId="0" refreshError="1"/>
      <sheetData sheetId="1" refreshError="1"/>
      <sheetData sheetId="2">
        <row r="6">
          <cell r="AI6">
            <v>1663</v>
          </cell>
        </row>
      </sheetData>
      <sheetData sheetId="3" refreshError="1"/>
      <sheetData sheetId="4">
        <row r="2">
          <cell r="J2">
            <v>21.787812500000001</v>
          </cell>
        </row>
      </sheetData>
      <sheetData sheetId="5" refreshError="1"/>
      <sheetData sheetId="6">
        <row r="2">
          <cell r="H2">
            <v>17.78125</v>
          </cell>
        </row>
        <row r="4">
          <cell r="H4">
            <v>28</v>
          </cell>
        </row>
        <row r="6">
          <cell r="H6">
            <v>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0">
          <cell r="AI40">
            <v>9.96875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7">
          <cell r="D7">
            <v>0.84375</v>
          </cell>
          <cell r="E7">
            <v>32</v>
          </cell>
          <cell r="F7">
            <v>27</v>
          </cell>
          <cell r="G7">
            <v>5</v>
          </cell>
        </row>
      </sheetData>
      <sheetData sheetId="28" refreshError="1"/>
      <sheetData sheetId="29">
        <row r="7">
          <cell r="F7" t="str">
            <v>Kocour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Celkové info"/>
      <sheetName val="Km ujeté v etapě"/>
      <sheetName val="Graf Ujetých km v etapě"/>
      <sheetName val="Průměr km za  hod."/>
      <sheetName val="Graf Průměrné rychlosti"/>
      <sheetName val="Teploty v etapách"/>
      <sheetName val="Graf Teplot v etapách"/>
      <sheetName val="Individuální km"/>
      <sheetName val="Graf individuálních km"/>
      <sheetName val="Počet jezdců v etapě"/>
      <sheetName val="Graf počtu jezdců"/>
      <sheetName val="Graf četnosti"/>
      <sheetName val="Trackmakers"/>
      <sheetName val="Graf trackmakerů"/>
      <sheetName val="Pády"/>
      <sheetName val="Graf pádů"/>
      <sheetName val="Defekty "/>
      <sheetName val="Graf defektů"/>
      <sheetName val="Hospoda"/>
      <sheetName val="Graf hospoda"/>
      <sheetName val="Vítěz 2008"/>
    </sheetNames>
    <sheetDataSet>
      <sheetData sheetId="0" refreshError="1"/>
      <sheetData sheetId="1" refreshError="1"/>
      <sheetData sheetId="2">
        <row r="5">
          <cell r="AB5">
            <v>26</v>
          </cell>
        </row>
      </sheetData>
      <sheetData sheetId="3" refreshError="1"/>
      <sheetData sheetId="4">
        <row r="2">
          <cell r="J2">
            <v>19.584615384615383</v>
          </cell>
        </row>
      </sheetData>
      <sheetData sheetId="5" refreshError="1"/>
      <sheetData sheetId="6">
        <row r="23">
          <cell r="D23">
            <v>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Celkové info"/>
      <sheetName val="Km ujeté v etapě"/>
      <sheetName val="Graf Ujetých km v etapě"/>
      <sheetName val="Průměr km za  hod."/>
      <sheetName val="Graf Průměrné rychlosti"/>
      <sheetName val="Teploty v etapách"/>
      <sheetName val="Graf Teplot v etapách"/>
      <sheetName val="Individuální km"/>
      <sheetName val="Graf individuálních km"/>
      <sheetName val="Počet jezdců v etapě"/>
      <sheetName val="Graf počtu jezdců"/>
      <sheetName val="Graf četnosti"/>
      <sheetName val="Trackmakers"/>
      <sheetName val="Trackmaker graf"/>
      <sheetName val="Pády"/>
      <sheetName val="Graf pádů"/>
      <sheetName val="Defekty "/>
      <sheetName val="Graf defektů"/>
      <sheetName val="Hospoda"/>
      <sheetName val="Graf hospoda"/>
      <sheetName val="Vítěz 2011"/>
    </sheetNames>
    <sheetDataSet>
      <sheetData sheetId="0"/>
      <sheetData sheetId="1"/>
      <sheetData sheetId="2">
        <row r="5">
          <cell r="AG5">
            <v>31</v>
          </cell>
        </row>
      </sheetData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>
        <row r="3">
          <cell r="AH3">
            <v>30</v>
          </cell>
          <cell r="AK3">
            <v>31</v>
          </cell>
        </row>
        <row r="4">
          <cell r="AH4">
            <v>27</v>
          </cell>
        </row>
        <row r="6">
          <cell r="AH6">
            <v>24</v>
          </cell>
        </row>
        <row r="7">
          <cell r="AH7">
            <v>22</v>
          </cell>
        </row>
        <row r="8">
          <cell r="AH8">
            <v>22</v>
          </cell>
        </row>
        <row r="9">
          <cell r="AH9">
            <v>22</v>
          </cell>
        </row>
        <row r="10">
          <cell r="AH10">
            <v>21</v>
          </cell>
        </row>
        <row r="11">
          <cell r="AH11">
            <v>21</v>
          </cell>
        </row>
        <row r="12">
          <cell r="AH12">
            <v>21</v>
          </cell>
        </row>
        <row r="13">
          <cell r="B13" t="str">
            <v>P.Samec</v>
          </cell>
          <cell r="AH13">
            <v>20</v>
          </cell>
        </row>
        <row r="14">
          <cell r="B14" t="str">
            <v>H.Mareš</v>
          </cell>
          <cell r="AH14">
            <v>18</v>
          </cell>
        </row>
        <row r="15">
          <cell r="AH15">
            <v>17</v>
          </cell>
        </row>
        <row r="16">
          <cell r="AH16">
            <v>15</v>
          </cell>
        </row>
        <row r="18">
          <cell r="AH18">
            <v>14</v>
          </cell>
        </row>
        <row r="19">
          <cell r="AH19">
            <v>13</v>
          </cell>
        </row>
        <row r="20">
          <cell r="AH20">
            <v>10</v>
          </cell>
        </row>
        <row r="21">
          <cell r="AH21">
            <v>9</v>
          </cell>
        </row>
        <row r="22">
          <cell r="AH22">
            <v>9</v>
          </cell>
        </row>
        <row r="23">
          <cell r="AH23">
            <v>8</v>
          </cell>
        </row>
        <row r="24">
          <cell r="AH24">
            <v>8</v>
          </cell>
        </row>
        <row r="26">
          <cell r="B26" t="str">
            <v>Petr Neubauer</v>
          </cell>
          <cell r="AH26">
            <v>7</v>
          </cell>
        </row>
        <row r="27">
          <cell r="B27" t="str">
            <v>Cibulka</v>
          </cell>
          <cell r="AH27">
            <v>6</v>
          </cell>
        </row>
        <row r="28">
          <cell r="AH28">
            <v>5</v>
          </cell>
        </row>
        <row r="29">
          <cell r="AH29">
            <v>4</v>
          </cell>
        </row>
        <row r="30">
          <cell r="AH30">
            <v>4</v>
          </cell>
        </row>
        <row r="31">
          <cell r="AH31">
            <v>4</v>
          </cell>
        </row>
        <row r="32">
          <cell r="AH32">
            <v>4</v>
          </cell>
        </row>
        <row r="33">
          <cell r="AH33">
            <v>3</v>
          </cell>
        </row>
        <row r="34">
          <cell r="AH34">
            <v>3</v>
          </cell>
        </row>
        <row r="35">
          <cell r="B35" t="str">
            <v>Sláva</v>
          </cell>
          <cell r="AH35">
            <v>3</v>
          </cell>
        </row>
        <row r="36">
          <cell r="AH36">
            <v>3</v>
          </cell>
        </row>
        <row r="37">
          <cell r="AH37">
            <v>3</v>
          </cell>
        </row>
        <row r="38">
          <cell r="AH38">
            <v>2</v>
          </cell>
        </row>
        <row r="39">
          <cell r="B39" t="str">
            <v>Tomáš II.</v>
          </cell>
          <cell r="AH39">
            <v>2</v>
          </cell>
        </row>
        <row r="40">
          <cell r="B40" t="str">
            <v>Vinco</v>
          </cell>
          <cell r="AH40">
            <v>2</v>
          </cell>
        </row>
        <row r="41">
          <cell r="B41" t="str">
            <v>Soukup</v>
          </cell>
          <cell r="AH41">
            <v>2</v>
          </cell>
        </row>
        <row r="42">
          <cell r="AH42">
            <v>2</v>
          </cell>
        </row>
        <row r="43">
          <cell r="AH43">
            <v>2</v>
          </cell>
        </row>
        <row r="44">
          <cell r="B44" t="str">
            <v xml:space="preserve"> Mrázek </v>
          </cell>
          <cell r="AH44">
            <v>1</v>
          </cell>
        </row>
        <row r="46">
          <cell r="AH46">
            <v>1</v>
          </cell>
        </row>
        <row r="47">
          <cell r="B47" t="str">
            <v>Píša</v>
          </cell>
          <cell r="AH47">
            <v>1</v>
          </cell>
        </row>
        <row r="48">
          <cell r="AH48">
            <v>1</v>
          </cell>
        </row>
        <row r="49">
          <cell r="B49" t="str">
            <v>Polík</v>
          </cell>
          <cell r="AH49">
            <v>1</v>
          </cell>
        </row>
        <row r="50">
          <cell r="B50" t="str">
            <v>Tůma</v>
          </cell>
          <cell r="AH50">
            <v>1</v>
          </cell>
        </row>
        <row r="51">
          <cell r="AH51">
            <v>1</v>
          </cell>
        </row>
        <row r="52">
          <cell r="AH52">
            <v>1</v>
          </cell>
        </row>
        <row r="53">
          <cell r="B53" t="str">
            <v>Dominik DM</v>
          </cell>
          <cell r="AH53">
            <v>1</v>
          </cell>
        </row>
        <row r="55">
          <cell r="B55" t="str">
            <v>Mikl</v>
          </cell>
        </row>
        <row r="56">
          <cell r="AH56">
            <v>1</v>
          </cell>
        </row>
      </sheetData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ové info"/>
      <sheetName val="List1"/>
      <sheetName val="Účast"/>
      <sheetName val="Ujeto km"/>
      <sheetName val="Průměr km za  hod."/>
      <sheetName val="Individuální km"/>
      <sheetName val="Tabulka pravidelnostii"/>
    </sheetNames>
    <sheetDataSet>
      <sheetData sheetId="0"/>
      <sheetData sheetId="1"/>
      <sheetData sheetId="2">
        <row r="6">
          <cell r="D6">
            <v>0.92307692307692313</v>
          </cell>
        </row>
        <row r="10">
          <cell r="B10">
            <v>5</v>
          </cell>
        </row>
      </sheetData>
      <sheetData sheetId="3">
        <row r="4">
          <cell r="AC4">
            <v>1331</v>
          </cell>
        </row>
      </sheetData>
      <sheetData sheetId="4"/>
      <sheetData sheetId="5"/>
      <sheetData sheetId="6">
        <row r="20">
          <cell r="AC20">
            <v>5.3076923076923075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ové info"/>
      <sheetName val="Trackmakers"/>
      <sheetName val="Účast"/>
      <sheetName val="Průměr ujetých km"/>
      <sheetName val="Průměr km za  hod."/>
      <sheetName val="Individuální km"/>
      <sheetName val="Tabulka pravidelnostii"/>
      <sheetName val="Účast v hospodě"/>
    </sheetNames>
    <sheetDataSet>
      <sheetData sheetId="0" refreshError="1"/>
      <sheetData sheetId="1" refreshError="1"/>
      <sheetData sheetId="2">
        <row r="14">
          <cell r="B14">
            <v>9</v>
          </cell>
        </row>
      </sheetData>
      <sheetData sheetId="3">
        <row r="4">
          <cell r="AD4">
            <v>1349</v>
          </cell>
        </row>
      </sheetData>
      <sheetData sheetId="4" refreshError="1"/>
      <sheetData sheetId="5" refreshError="1"/>
      <sheetData sheetId="6">
        <row r="4">
          <cell r="AD4">
            <v>24</v>
          </cell>
        </row>
        <row r="5">
          <cell r="AD5">
            <v>23</v>
          </cell>
        </row>
        <row r="6">
          <cell r="AD6">
            <v>23</v>
          </cell>
        </row>
        <row r="7">
          <cell r="AD7">
            <v>23</v>
          </cell>
        </row>
        <row r="8">
          <cell r="AD8">
            <v>21</v>
          </cell>
        </row>
        <row r="9">
          <cell r="AD9">
            <v>21</v>
          </cell>
        </row>
        <row r="10">
          <cell r="AD10">
            <v>19</v>
          </cell>
        </row>
        <row r="11">
          <cell r="AD11">
            <v>16</v>
          </cell>
        </row>
        <row r="12">
          <cell r="AD12">
            <v>14</v>
          </cell>
        </row>
        <row r="13">
          <cell r="AD13">
            <v>13</v>
          </cell>
        </row>
        <row r="18">
          <cell r="AD18">
            <v>3</v>
          </cell>
        </row>
        <row r="25">
          <cell r="AD25">
            <v>1</v>
          </cell>
        </row>
        <row r="26">
          <cell r="AD26">
            <v>8.9259259259259256</v>
          </cell>
        </row>
      </sheetData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ové info"/>
      <sheetName val="Trackmakers"/>
      <sheetName val="Účast"/>
      <sheetName val="Průměr km za  hod."/>
      <sheetName val="Průměr ujetých km"/>
      <sheetName val="Individuální km"/>
      <sheetName val="Tabulka pravidelnostii"/>
      <sheetName val="Účast v hospodě"/>
    </sheetNames>
    <sheetDataSet>
      <sheetData sheetId="0" refreshError="1"/>
      <sheetData sheetId="1" refreshError="1"/>
      <sheetData sheetId="2">
        <row r="7">
          <cell r="D7">
            <v>0.8928571428571429</v>
          </cell>
          <cell r="F7">
            <v>25</v>
          </cell>
        </row>
        <row r="8">
          <cell r="F8">
            <v>24</v>
          </cell>
        </row>
        <row r="9">
          <cell r="F9">
            <v>20</v>
          </cell>
        </row>
        <row r="10">
          <cell r="F10">
            <v>20</v>
          </cell>
        </row>
        <row r="11">
          <cell r="F11">
            <v>17</v>
          </cell>
        </row>
        <row r="12">
          <cell r="F12">
            <v>16</v>
          </cell>
        </row>
        <row r="13">
          <cell r="F13">
            <v>16</v>
          </cell>
        </row>
        <row r="14">
          <cell r="B14">
            <v>9</v>
          </cell>
          <cell r="F14">
            <v>14</v>
          </cell>
        </row>
        <row r="16">
          <cell r="F16">
            <v>9</v>
          </cell>
        </row>
        <row r="19">
          <cell r="F19">
            <v>7</v>
          </cell>
        </row>
        <row r="20">
          <cell r="F20">
            <v>6</v>
          </cell>
        </row>
        <row r="21">
          <cell r="F21">
            <v>6</v>
          </cell>
        </row>
        <row r="23">
          <cell r="F23">
            <v>5</v>
          </cell>
        </row>
        <row r="26">
          <cell r="F26">
            <v>1</v>
          </cell>
        </row>
        <row r="32">
          <cell r="F32">
            <v>1</v>
          </cell>
        </row>
        <row r="35">
          <cell r="F35">
            <v>1</v>
          </cell>
        </row>
      </sheetData>
      <sheetData sheetId="3" refreshError="1"/>
      <sheetData sheetId="4">
        <row r="4">
          <cell r="AD4">
            <v>1448</v>
          </cell>
        </row>
      </sheetData>
      <sheetData sheetId="5" refreshError="1"/>
      <sheetData sheetId="6">
        <row r="34">
          <cell r="AE34">
            <v>9.1785714285714288</v>
          </cell>
        </row>
      </sheetData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ové info"/>
      <sheetName val="Trackmakers"/>
      <sheetName val="Účast"/>
      <sheetName val="Průměr ujetých km"/>
      <sheetName val="Průměr km za  hod."/>
      <sheetName val="Individuální km"/>
      <sheetName val="Tabulka pravidelnostii"/>
      <sheetName val="Účast v hospodě"/>
      <sheetName val="Pády,defekty"/>
    </sheetNames>
    <sheetDataSet>
      <sheetData sheetId="0" refreshError="1"/>
      <sheetData sheetId="1">
        <row r="4">
          <cell r="F4">
            <v>6</v>
          </cell>
        </row>
        <row r="5">
          <cell r="F5">
            <v>2</v>
          </cell>
        </row>
        <row r="6">
          <cell r="F6">
            <v>1</v>
          </cell>
        </row>
        <row r="7">
          <cell r="F7">
            <v>1</v>
          </cell>
        </row>
        <row r="8">
          <cell r="F8">
            <v>1</v>
          </cell>
        </row>
      </sheetData>
      <sheetData sheetId="2">
        <row r="7">
          <cell r="D7">
            <v>0.8571428571428571</v>
          </cell>
        </row>
        <row r="12">
          <cell r="B12">
            <v>6</v>
          </cell>
        </row>
      </sheetData>
      <sheetData sheetId="3">
        <row r="4">
          <cell r="AE4">
            <v>1439</v>
          </cell>
        </row>
      </sheetData>
      <sheetData sheetId="4">
        <row r="6">
          <cell r="AD6">
            <v>21.914285714285711</v>
          </cell>
        </row>
      </sheetData>
      <sheetData sheetId="5" refreshError="1"/>
      <sheetData sheetId="6">
        <row r="39">
          <cell r="AE39">
            <v>8.75</v>
          </cell>
        </row>
      </sheetData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Celkové info"/>
      <sheetName val="Km ujeté v etapě"/>
      <sheetName val="Graf Ujetých km v etapě"/>
      <sheetName val="Průměr km za  hod."/>
      <sheetName val="Graf Průměrné rychlosti"/>
      <sheetName val="Teploty v etapách"/>
      <sheetName val="Graf Teplot v etapách"/>
      <sheetName val="Dosažené výšky v etapě "/>
      <sheetName val="Graf dosažených max. výšek"/>
      <sheetName val="Nastoupané metry v  etapě"/>
      <sheetName val="Graf nastoupaných metrů"/>
      <sheetName val="Individuální km"/>
      <sheetName val="Graf individuálních km"/>
      <sheetName val="Počet jezdců v etapě"/>
      <sheetName val="Graf počtu jezdců"/>
      <sheetName val="Graf četnosti"/>
      <sheetName val="Trackmakers"/>
      <sheetName val="Graf trackmakerů"/>
      <sheetName val="Pády"/>
      <sheetName val="Graf pádů"/>
      <sheetName val="Defekty "/>
      <sheetName val="Graf defektů"/>
      <sheetName val="Účast v hospodě"/>
      <sheetName val="Graf Účast v hospodě"/>
      <sheetName val="Hospoda"/>
      <sheetName val="Graf hospoda"/>
      <sheetName val="Vítěz 2005"/>
      <sheetName val="Účast"/>
      <sheetName val="Graf Účasti"/>
    </sheetNames>
    <sheetDataSet>
      <sheetData sheetId="0" refreshError="1"/>
      <sheetData sheetId="1" refreshError="1"/>
      <sheetData sheetId="2">
        <row r="6">
          <cell r="AI6">
            <v>1425</v>
          </cell>
        </row>
      </sheetData>
      <sheetData sheetId="3" refreshError="1"/>
      <sheetData sheetId="4">
        <row r="2">
          <cell r="J2">
            <v>20.637037037037036</v>
          </cell>
        </row>
      </sheetData>
      <sheetData sheetId="5" refreshError="1"/>
      <sheetData sheetId="6">
        <row r="2">
          <cell r="H2">
            <v>20.333333333333332</v>
          </cell>
        </row>
        <row r="4">
          <cell r="H4">
            <v>32</v>
          </cell>
        </row>
        <row r="6">
          <cell r="H6">
            <v>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6">
          <cell r="AH46">
            <v>9.9259259259259256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Celkové info"/>
      <sheetName val="Km ujeté v etapě"/>
      <sheetName val="Graf Ujetých km v etapě"/>
      <sheetName val="Průměr km za  hod."/>
      <sheetName val="Graf Průměrné rychlosti"/>
      <sheetName val="Teploty v etapách"/>
      <sheetName val="Graf Teplot v etapách"/>
      <sheetName val="Individuální km"/>
      <sheetName val="Graf individuálních km"/>
      <sheetName val="Počet jezdců v etapě"/>
      <sheetName val="Graf počtu jezdců"/>
      <sheetName val="Graf četnosti"/>
      <sheetName val="Trackmakers"/>
      <sheetName val="Graf Trackmakers"/>
      <sheetName val="Pády"/>
      <sheetName val="Graf pádů"/>
      <sheetName val="Defekty "/>
      <sheetName val="Graf defektů"/>
      <sheetName val="Hospoda"/>
      <sheetName val="Graf hospoda"/>
      <sheetName val="Vítěz 2009"/>
    </sheetNames>
    <sheetDataSet>
      <sheetData sheetId="0" refreshError="1"/>
      <sheetData sheetId="1" refreshError="1"/>
      <sheetData sheetId="2">
        <row r="6">
          <cell r="AE6">
            <v>1372</v>
          </cell>
        </row>
      </sheetData>
      <sheetData sheetId="3" refreshError="1"/>
      <sheetData sheetId="4">
        <row r="2">
          <cell r="J2">
            <v>19.574999999999999</v>
          </cell>
        </row>
      </sheetData>
      <sheetData sheetId="5" refreshError="1"/>
      <sheetData sheetId="6">
        <row r="2">
          <cell r="H2">
            <v>19.535714285714285</v>
          </cell>
        </row>
        <row r="4">
          <cell r="H4">
            <v>27</v>
          </cell>
        </row>
        <row r="6">
          <cell r="H6">
            <v>4</v>
          </cell>
        </row>
      </sheetData>
      <sheetData sheetId="7" refreshError="1"/>
      <sheetData sheetId="8" refreshError="1"/>
      <sheetData sheetId="9" refreshError="1"/>
      <sheetData sheetId="10">
        <row r="3">
          <cell r="AE3">
            <v>26</v>
          </cell>
        </row>
        <row r="57">
          <cell r="AE57">
            <v>17.107142857142858</v>
          </cell>
        </row>
      </sheetData>
      <sheetData sheetId="11" refreshError="1"/>
      <sheetData sheetId="12" refreshError="1"/>
      <sheetData sheetId="13">
        <row r="6">
          <cell r="I6">
            <v>13.3</v>
          </cell>
        </row>
        <row r="7">
          <cell r="I7">
            <v>4.5</v>
          </cell>
        </row>
        <row r="8">
          <cell r="I8">
            <v>4</v>
          </cell>
        </row>
        <row r="9">
          <cell r="I9">
            <v>2</v>
          </cell>
        </row>
        <row r="10">
          <cell r="I10">
            <v>1.5</v>
          </cell>
        </row>
        <row r="11">
          <cell r="I11">
            <v>0.8</v>
          </cell>
        </row>
        <row r="12">
          <cell r="I12">
            <v>0.8</v>
          </cell>
        </row>
        <row r="13">
          <cell r="I13">
            <v>0.5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Celkové info"/>
      <sheetName val="Km ujeté v etapě"/>
      <sheetName val="Graf Ujetých km v etapě"/>
      <sheetName val="Průměr km za  hod."/>
      <sheetName val="Graf Průměrné rychlosti"/>
      <sheetName val="Teploty v etapách"/>
      <sheetName val="Graf Teplot v etapách"/>
      <sheetName val="Individuální km"/>
      <sheetName val="Graf individuálních km"/>
      <sheetName val="Počet jezdců v etapě"/>
      <sheetName val="Graf počtu jezdců"/>
      <sheetName val="Graf četnosti"/>
      <sheetName val="Trackmakers"/>
      <sheetName val="Trackmaker graf"/>
      <sheetName val="Pády"/>
      <sheetName val="Graf pádů"/>
      <sheetName val="Defekty "/>
      <sheetName val="Graf defektů"/>
      <sheetName val="TGC"/>
      <sheetName val="Hospoda"/>
      <sheetName val="Graf hospoda"/>
      <sheetName val="Vítěz 2012"/>
      <sheetName val="List2"/>
    </sheetNames>
    <sheetDataSet>
      <sheetData sheetId="0" refreshError="1"/>
      <sheetData sheetId="1" refreshError="1"/>
      <sheetData sheetId="2">
        <row r="6">
          <cell r="AH6">
            <v>1394</v>
          </cell>
        </row>
      </sheetData>
      <sheetData sheetId="3" refreshError="1"/>
      <sheetData sheetId="4">
        <row r="2">
          <cell r="J2">
            <v>18.274193548387096</v>
          </cell>
        </row>
      </sheetData>
      <sheetData sheetId="5" refreshError="1"/>
      <sheetData sheetId="6">
        <row r="2">
          <cell r="H2">
            <v>19.032258064516128</v>
          </cell>
        </row>
        <row r="4">
          <cell r="H4">
            <v>27</v>
          </cell>
        </row>
        <row r="6">
          <cell r="H6">
            <v>7</v>
          </cell>
        </row>
      </sheetData>
      <sheetData sheetId="7" refreshError="1"/>
      <sheetData sheetId="8" refreshError="1"/>
      <sheetData sheetId="9" refreshError="1"/>
      <sheetData sheetId="10">
        <row r="3">
          <cell r="AH3">
            <v>30</v>
          </cell>
          <cell r="AI3">
            <v>1</v>
          </cell>
        </row>
        <row r="57">
          <cell r="AH57">
            <v>16.096774193548388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Celkové info"/>
      <sheetName val="Km ujeté v etapě"/>
      <sheetName val="Graf km ujetých v etapě"/>
      <sheetName val="Průměr km za  hod."/>
      <sheetName val="Graf Průměrné rychlosti"/>
      <sheetName val="Teploty v etapách"/>
      <sheetName val="Graf teplot"/>
      <sheetName val="Individuální km"/>
      <sheetName val="Graf individuálních km"/>
      <sheetName val="Počet jezdců v etapě"/>
      <sheetName val="Graf počtu jezdců"/>
      <sheetName val="Graf četnosti"/>
      <sheetName val="Trackmakers"/>
      <sheetName val="Trackmaker graf"/>
      <sheetName val="Pády"/>
      <sheetName val="Graf pádů"/>
      <sheetName val="Defekty "/>
      <sheetName val="Graf defektů"/>
      <sheetName val="TGC"/>
      <sheetName val="Hospoda"/>
      <sheetName val="Graf hospoda"/>
      <sheetName val="Vítěz 2013"/>
      <sheetName val="List1"/>
    </sheetNames>
    <sheetDataSet>
      <sheetData sheetId="0" refreshError="1"/>
      <sheetData sheetId="1" refreshError="1"/>
      <sheetData sheetId="2">
        <row r="6">
          <cell r="AH6">
            <v>1322</v>
          </cell>
        </row>
      </sheetData>
      <sheetData sheetId="3" refreshError="1"/>
      <sheetData sheetId="4">
        <row r="2">
          <cell r="J2">
            <v>18.509999999999998</v>
          </cell>
        </row>
      </sheetData>
      <sheetData sheetId="5" refreshError="1"/>
      <sheetData sheetId="6">
        <row r="2">
          <cell r="H2">
            <v>18.133333333333333</v>
          </cell>
        </row>
        <row r="4">
          <cell r="H4">
            <v>34</v>
          </cell>
        </row>
        <row r="6">
          <cell r="H6">
            <v>2</v>
          </cell>
        </row>
      </sheetData>
      <sheetData sheetId="7" refreshError="1"/>
      <sheetData sheetId="8">
        <row r="4">
          <cell r="AH4">
            <v>1322</v>
          </cell>
        </row>
        <row r="5">
          <cell r="AH5">
            <v>1226</v>
          </cell>
        </row>
        <row r="6">
          <cell r="AH6">
            <v>1135</v>
          </cell>
        </row>
        <row r="7">
          <cell r="AH7">
            <v>1109</v>
          </cell>
        </row>
        <row r="8">
          <cell r="AH8">
            <v>1099</v>
          </cell>
        </row>
        <row r="9">
          <cell r="AH9">
            <v>1078</v>
          </cell>
        </row>
      </sheetData>
      <sheetData sheetId="9" refreshError="1"/>
      <sheetData sheetId="10">
        <row r="3">
          <cell r="AH3">
            <v>30</v>
          </cell>
        </row>
        <row r="4">
          <cell r="AH4">
            <v>28</v>
          </cell>
        </row>
        <row r="5">
          <cell r="AH5">
            <v>26</v>
          </cell>
        </row>
        <row r="8">
          <cell r="AH8">
            <v>25</v>
          </cell>
        </row>
        <row r="9">
          <cell r="AH9">
            <v>23</v>
          </cell>
        </row>
        <row r="12">
          <cell r="AH12">
            <v>21</v>
          </cell>
        </row>
        <row r="13">
          <cell r="AH13">
            <v>19</v>
          </cell>
        </row>
        <row r="14">
          <cell r="AH14">
            <v>18</v>
          </cell>
        </row>
        <row r="16">
          <cell r="AH16">
            <v>15</v>
          </cell>
        </row>
        <row r="17">
          <cell r="AH17">
            <v>13</v>
          </cell>
        </row>
        <row r="18">
          <cell r="AH18">
            <v>12</v>
          </cell>
        </row>
        <row r="19">
          <cell r="AH19">
            <v>12</v>
          </cell>
        </row>
        <row r="20">
          <cell r="AH20">
            <v>11</v>
          </cell>
        </row>
        <row r="21">
          <cell r="AH21">
            <v>10</v>
          </cell>
        </row>
        <row r="22">
          <cell r="AH22">
            <v>10</v>
          </cell>
        </row>
        <row r="23">
          <cell r="AH23">
            <v>9</v>
          </cell>
        </row>
        <row r="24">
          <cell r="AH24">
            <v>9</v>
          </cell>
        </row>
        <row r="25">
          <cell r="AH25">
            <v>8</v>
          </cell>
        </row>
        <row r="26">
          <cell r="AH26">
            <v>7</v>
          </cell>
        </row>
        <row r="27">
          <cell r="AH27">
            <v>6</v>
          </cell>
        </row>
        <row r="28">
          <cell r="AH28">
            <v>6</v>
          </cell>
        </row>
        <row r="29">
          <cell r="AH29">
            <v>4</v>
          </cell>
        </row>
        <row r="30">
          <cell r="AH30">
            <v>5</v>
          </cell>
        </row>
        <row r="31">
          <cell r="AH31">
            <v>3</v>
          </cell>
        </row>
        <row r="32">
          <cell r="AH32">
            <v>3</v>
          </cell>
        </row>
        <row r="33">
          <cell r="AH33">
            <v>3</v>
          </cell>
        </row>
        <row r="34">
          <cell r="AH34">
            <v>4</v>
          </cell>
        </row>
        <row r="35">
          <cell r="AH35">
            <v>2</v>
          </cell>
        </row>
        <row r="36">
          <cell r="AH36">
            <v>2</v>
          </cell>
        </row>
        <row r="37">
          <cell r="AH37">
            <v>2</v>
          </cell>
        </row>
        <row r="38">
          <cell r="AH38">
            <v>2</v>
          </cell>
        </row>
        <row r="39">
          <cell r="AH39">
            <v>1</v>
          </cell>
        </row>
        <row r="40">
          <cell r="AH40">
            <v>1</v>
          </cell>
        </row>
        <row r="41">
          <cell r="AH41">
            <v>1</v>
          </cell>
        </row>
        <row r="42">
          <cell r="AH42">
            <v>1</v>
          </cell>
        </row>
        <row r="43">
          <cell r="AH43">
            <v>1</v>
          </cell>
        </row>
        <row r="51">
          <cell r="AH51">
            <v>1</v>
          </cell>
        </row>
        <row r="57">
          <cell r="AH57">
            <v>15.7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Celkové info"/>
      <sheetName val="Km ujeté v etapě"/>
      <sheetName val="Graf km ujetých v etapě"/>
      <sheetName val="Průměr km za  hod."/>
      <sheetName val="Graf Průměrné rychlosti"/>
      <sheetName val="Teploty v etapách"/>
      <sheetName val="Graf teplot"/>
      <sheetName val="Nastoupané m"/>
      <sheetName val="Výškový graf "/>
      <sheetName val="Individuální km"/>
      <sheetName val="Graf individuálních km"/>
      <sheetName val="Počet individálních účastí"/>
      <sheetName val="Graf četnosti"/>
      <sheetName val="Graf počtu jezdců"/>
      <sheetName val="Trackmakers"/>
      <sheetName val="Trackmaker graf"/>
      <sheetName val="Pády"/>
      <sheetName val="Graf pádů"/>
      <sheetName val="Defekty "/>
      <sheetName val="Graf defektů"/>
      <sheetName val="TGC"/>
      <sheetName val="Hospoda"/>
      <sheetName val="Graf hospoda"/>
      <sheetName val="Vítěz 2014"/>
      <sheetName val="List1"/>
    </sheetNames>
    <sheetDataSet>
      <sheetData sheetId="0" refreshError="1"/>
      <sheetData sheetId="1" refreshError="1"/>
      <sheetData sheetId="2">
        <row r="6">
          <cell r="AH6">
            <v>1302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1">
          <cell r="F21">
            <v>1054</v>
          </cell>
        </row>
        <row r="36">
          <cell r="F36">
            <v>18455</v>
          </cell>
        </row>
      </sheetData>
      <sheetData sheetId="9" refreshError="1"/>
      <sheetData sheetId="10">
        <row r="4">
          <cell r="AH4">
            <v>1272</v>
          </cell>
        </row>
        <row r="5">
          <cell r="AH5">
            <v>1261</v>
          </cell>
        </row>
        <row r="6">
          <cell r="AH6">
            <v>1153</v>
          </cell>
        </row>
        <row r="7">
          <cell r="AH7">
            <v>1138</v>
          </cell>
        </row>
        <row r="8">
          <cell r="AH8">
            <v>1073</v>
          </cell>
        </row>
        <row r="9">
          <cell r="AH9">
            <v>1065</v>
          </cell>
        </row>
        <row r="10">
          <cell r="AH10">
            <v>1051</v>
          </cell>
        </row>
        <row r="11">
          <cell r="AH11">
            <v>1033</v>
          </cell>
        </row>
        <row r="12">
          <cell r="AH12">
            <v>1011</v>
          </cell>
        </row>
        <row r="13">
          <cell r="AH13">
            <v>1010</v>
          </cell>
        </row>
        <row r="14">
          <cell r="AH14">
            <v>1000</v>
          </cell>
        </row>
      </sheetData>
      <sheetData sheetId="11" refreshError="1"/>
      <sheetData sheetId="12">
        <row r="3">
          <cell r="AH3">
            <v>29</v>
          </cell>
        </row>
        <row r="4">
          <cell r="AH4">
            <v>29</v>
          </cell>
        </row>
        <row r="7">
          <cell r="AH7">
            <v>25</v>
          </cell>
        </row>
        <row r="9">
          <cell r="AH9">
            <v>24</v>
          </cell>
        </row>
        <row r="11">
          <cell r="AH11">
            <v>23</v>
          </cell>
        </row>
        <row r="12">
          <cell r="AH12">
            <v>23</v>
          </cell>
        </row>
        <row r="13">
          <cell r="AH13">
            <v>23</v>
          </cell>
        </row>
        <row r="14">
          <cell r="AH14">
            <v>22</v>
          </cell>
        </row>
        <row r="15">
          <cell r="AH15">
            <v>21</v>
          </cell>
        </row>
        <row r="17">
          <cell r="AH17">
            <v>18</v>
          </cell>
        </row>
        <row r="18">
          <cell r="AH18">
            <v>18</v>
          </cell>
        </row>
        <row r="19">
          <cell r="AH19">
            <v>17</v>
          </cell>
        </row>
        <row r="20">
          <cell r="AH20">
            <v>16</v>
          </cell>
        </row>
        <row r="21">
          <cell r="AH21">
            <v>12</v>
          </cell>
        </row>
        <row r="22">
          <cell r="AH22">
            <v>11</v>
          </cell>
        </row>
        <row r="23">
          <cell r="AH23">
            <v>10</v>
          </cell>
        </row>
        <row r="24">
          <cell r="AH24">
            <v>10</v>
          </cell>
        </row>
        <row r="25">
          <cell r="AH25">
            <v>10</v>
          </cell>
        </row>
        <row r="26">
          <cell r="AH26">
            <v>9</v>
          </cell>
        </row>
        <row r="27">
          <cell r="AH27">
            <v>8</v>
          </cell>
        </row>
        <row r="28">
          <cell r="AH28">
            <v>5</v>
          </cell>
        </row>
        <row r="29">
          <cell r="AH29">
            <v>3</v>
          </cell>
        </row>
        <row r="30">
          <cell r="AH30">
            <v>3</v>
          </cell>
        </row>
        <row r="31">
          <cell r="AH31">
            <v>3</v>
          </cell>
        </row>
        <row r="32">
          <cell r="AH32">
            <v>3</v>
          </cell>
        </row>
        <row r="33">
          <cell r="AH33">
            <v>2</v>
          </cell>
        </row>
        <row r="34">
          <cell r="AH34">
            <v>2</v>
          </cell>
        </row>
        <row r="35">
          <cell r="AH35">
            <v>2</v>
          </cell>
        </row>
        <row r="36">
          <cell r="AH36">
            <v>1</v>
          </cell>
        </row>
        <row r="37">
          <cell r="AH37">
            <v>1</v>
          </cell>
        </row>
        <row r="38">
          <cell r="AH38">
            <v>1</v>
          </cell>
        </row>
        <row r="39">
          <cell r="AH39">
            <v>1</v>
          </cell>
        </row>
        <row r="40">
          <cell r="AH40">
            <v>1</v>
          </cell>
        </row>
        <row r="41">
          <cell r="AH41">
            <v>1</v>
          </cell>
        </row>
        <row r="42">
          <cell r="AH42">
            <v>1</v>
          </cell>
        </row>
        <row r="43">
          <cell r="AH43">
            <v>1</v>
          </cell>
        </row>
        <row r="45">
          <cell r="AH45">
            <v>1</v>
          </cell>
        </row>
        <row r="46">
          <cell r="AH46">
            <v>1</v>
          </cell>
        </row>
      </sheetData>
      <sheetData sheetId="13" refreshError="1"/>
      <sheetData sheetId="14" refreshError="1"/>
      <sheetData sheetId="15">
        <row r="6">
          <cell r="I6">
            <v>12</v>
          </cell>
        </row>
        <row r="7">
          <cell r="I7">
            <v>10.5</v>
          </cell>
        </row>
        <row r="8">
          <cell r="I8">
            <v>2.5</v>
          </cell>
        </row>
        <row r="9">
          <cell r="I9">
            <v>2</v>
          </cell>
        </row>
        <row r="10">
          <cell r="I10">
            <v>1</v>
          </cell>
        </row>
        <row r="12">
          <cell r="I12">
            <v>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Celkové info"/>
      <sheetName val="Km ujeté v etapě"/>
      <sheetName val="Graf km ujetých v etapě"/>
      <sheetName val="Průměr km za  hod."/>
      <sheetName val="Graf Průměrné rychlosti"/>
      <sheetName val="Teploty v etapách"/>
      <sheetName val="Graf teplot"/>
      <sheetName val="Nastoupané m"/>
      <sheetName val="Výškový graf "/>
      <sheetName val="Individuální km"/>
      <sheetName val="Graf individuálních km"/>
      <sheetName val="Počet individálních účastí"/>
      <sheetName val="Graf četnosti"/>
      <sheetName val="Graf počtu jezdců"/>
      <sheetName val="Trackmakers"/>
      <sheetName val="Trackmaker graf"/>
      <sheetName val="Pády"/>
      <sheetName val="Graf pádů"/>
      <sheetName val="Defekty "/>
      <sheetName val="Graf defektů"/>
      <sheetName val="TGC"/>
      <sheetName val="Hospoda"/>
      <sheetName val="Graf hospoda"/>
      <sheetName val="Vítěz 2015"/>
      <sheetName val="List1"/>
    </sheetNames>
    <sheetDataSet>
      <sheetData sheetId="0"/>
      <sheetData sheetId="1"/>
      <sheetData sheetId="2">
        <row r="6">
          <cell r="AH6">
            <v>1323</v>
          </cell>
        </row>
      </sheetData>
      <sheetData sheetId="3"/>
      <sheetData sheetId="4">
        <row r="2">
          <cell r="J2">
            <v>17.529999999999998</v>
          </cell>
        </row>
      </sheetData>
      <sheetData sheetId="5"/>
      <sheetData sheetId="6">
        <row r="2">
          <cell r="H2">
            <v>18.566666666666666</v>
          </cell>
        </row>
        <row r="4">
          <cell r="H4">
            <v>33</v>
          </cell>
        </row>
        <row r="6">
          <cell r="H6">
            <v>4</v>
          </cell>
        </row>
      </sheetData>
      <sheetData sheetId="7"/>
      <sheetData sheetId="8">
        <row r="36">
          <cell r="F36">
            <v>19961</v>
          </cell>
        </row>
      </sheetData>
      <sheetData sheetId="9"/>
      <sheetData sheetId="10">
        <row r="4">
          <cell r="AH4">
            <v>1323</v>
          </cell>
        </row>
        <row r="5">
          <cell r="AH5">
            <v>1241</v>
          </cell>
        </row>
        <row r="6">
          <cell r="AH6">
            <v>1235</v>
          </cell>
        </row>
        <row r="7">
          <cell r="AH7">
            <v>1209</v>
          </cell>
        </row>
        <row r="8">
          <cell r="AH8">
            <v>1194</v>
          </cell>
        </row>
        <row r="9">
          <cell r="AH9">
            <v>1188</v>
          </cell>
        </row>
        <row r="10">
          <cell r="AH10">
            <v>1164</v>
          </cell>
        </row>
        <row r="11">
          <cell r="AH11">
            <v>1101</v>
          </cell>
        </row>
        <row r="12">
          <cell r="AH12">
            <v>1061</v>
          </cell>
        </row>
        <row r="13">
          <cell r="AH13">
            <v>1051</v>
          </cell>
        </row>
        <row r="14">
          <cell r="AH14">
            <v>1025</v>
          </cell>
        </row>
      </sheetData>
      <sheetData sheetId="11"/>
      <sheetData sheetId="12">
        <row r="57">
          <cell r="AH57">
            <v>17.233333333333334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8">
          <cell r="G8">
            <v>30</v>
          </cell>
          <cell r="H8">
            <v>0</v>
          </cell>
        </row>
      </sheetData>
      <sheetData sheetId="2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Celkové info"/>
      <sheetName val="Km ujeté v etapě"/>
      <sheetName val="Graf Ujetých km v etapě"/>
      <sheetName val="Průměr km za  hod."/>
      <sheetName val="Graf Průměrné rychlosti"/>
      <sheetName val="Teploty v etapách"/>
      <sheetName val="Graf Teplot v etapách"/>
      <sheetName val="Dosažené výšky v etapě "/>
      <sheetName val="Graf dosažených max. výšek"/>
      <sheetName val="Nastoupané metry v  etapě"/>
      <sheetName val="Graf nastoupaných metrů"/>
      <sheetName val="Individuální km"/>
      <sheetName val="Graf individuálních km"/>
      <sheetName val="Počet jezdců v etapě"/>
      <sheetName val="Graf počtu jezdců"/>
      <sheetName val="Graf četnosti"/>
      <sheetName val="Trackmakers"/>
      <sheetName val="Graf trackmakerů"/>
      <sheetName val="Pády"/>
      <sheetName val="Graf pádů"/>
      <sheetName val="Defekty "/>
      <sheetName val="Graf defektů"/>
      <sheetName val="Účast v hospodě"/>
      <sheetName val="Graf Účast v hospodě"/>
      <sheetName val="Hospoda"/>
      <sheetName val="Graf hospoda"/>
      <sheetName val="Vítěz 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H2">
            <v>20.263157894736842</v>
          </cell>
        </row>
        <row r="4">
          <cell r="H4">
            <v>35</v>
          </cell>
        </row>
        <row r="6">
          <cell r="H6">
            <v>13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ové info"/>
      <sheetName val="List1"/>
      <sheetName val="Účast"/>
      <sheetName val="Ujeto km"/>
      <sheetName val="Průměr km za  hod."/>
      <sheetName val="Individuální km"/>
      <sheetName val="Tabulka pravidelnostii"/>
    </sheetNames>
    <sheetDataSet>
      <sheetData sheetId="0"/>
      <sheetData sheetId="1">
        <row r="3">
          <cell r="F3">
            <v>6</v>
          </cell>
        </row>
        <row r="4">
          <cell r="F4">
            <v>4</v>
          </cell>
        </row>
        <row r="5">
          <cell r="F5">
            <v>4</v>
          </cell>
        </row>
        <row r="6">
          <cell r="F6">
            <v>3</v>
          </cell>
        </row>
        <row r="7">
          <cell r="F7">
            <v>3</v>
          </cell>
        </row>
        <row r="8">
          <cell r="F8">
            <v>2</v>
          </cell>
        </row>
        <row r="9">
          <cell r="F9">
            <v>2</v>
          </cell>
        </row>
        <row r="10">
          <cell r="F10">
            <v>1</v>
          </cell>
        </row>
      </sheetData>
      <sheetData sheetId="2"/>
      <sheetData sheetId="3"/>
      <sheetData sheetId="4">
        <row r="5">
          <cell r="R5">
            <v>22.576875000000005</v>
          </cell>
        </row>
      </sheetData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ové info"/>
      <sheetName val="Trackmakers"/>
      <sheetName val="Účast"/>
      <sheetName val="Průměr ujetých km"/>
      <sheetName val="Průměr km za  hod."/>
      <sheetName val="Individuální km"/>
      <sheetName val="Tabulka pravidelnostii"/>
      <sheetName val="Účast v hospodě"/>
    </sheetNames>
    <sheetDataSet>
      <sheetData sheetId="0" refreshError="1"/>
      <sheetData sheetId="1" refreshError="1">
        <row r="4">
          <cell r="F4">
            <v>5</v>
          </cell>
        </row>
        <row r="5">
          <cell r="F5">
            <v>3</v>
          </cell>
        </row>
        <row r="6">
          <cell r="F6">
            <v>2</v>
          </cell>
        </row>
        <row r="7">
          <cell r="F7">
            <v>2</v>
          </cell>
        </row>
        <row r="8">
          <cell r="F8">
            <v>2</v>
          </cell>
        </row>
        <row r="9">
          <cell r="F9">
            <v>2</v>
          </cell>
        </row>
        <row r="10">
          <cell r="F10">
            <v>1</v>
          </cell>
        </row>
        <row r="11">
          <cell r="F11">
            <v>1</v>
          </cell>
        </row>
        <row r="12">
          <cell r="F12">
            <v>1</v>
          </cell>
        </row>
      </sheetData>
      <sheetData sheetId="2" refreshError="1"/>
      <sheetData sheetId="3" refreshError="1"/>
      <sheetData sheetId="4" refreshError="1">
        <row r="5">
          <cell r="P5">
            <v>22.553846153846152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ové info"/>
      <sheetName val="Trackmakers"/>
      <sheetName val="Účast"/>
      <sheetName val="Průměr km za  hod."/>
      <sheetName val="Průměr ujetých km"/>
      <sheetName val="Individuální km"/>
      <sheetName val="Tabulka pravidelnostii"/>
      <sheetName val="Účast v hospodě"/>
    </sheetNames>
    <sheetDataSet>
      <sheetData sheetId="0"/>
      <sheetData sheetId="1">
        <row r="4">
          <cell r="F4">
            <v>9</v>
          </cell>
        </row>
        <row r="5">
          <cell r="F5">
            <v>2</v>
          </cell>
        </row>
        <row r="7">
          <cell r="F7">
            <v>1</v>
          </cell>
        </row>
        <row r="8">
          <cell r="F8">
            <v>1</v>
          </cell>
        </row>
        <row r="9">
          <cell r="F9">
            <v>1</v>
          </cell>
        </row>
      </sheetData>
      <sheetData sheetId="2"/>
      <sheetData sheetId="3">
        <row r="5">
          <cell r="AD5">
            <v>21.743214285714284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Celkové info"/>
      <sheetName val="Km ujeté v etapě"/>
      <sheetName val="Graf Ujetých km v etapě"/>
      <sheetName val="Průměr km za  hod."/>
      <sheetName val="Graf Průměrné rychlosti"/>
      <sheetName val="Teploty v etapách"/>
      <sheetName val="Graf Teplot v etapách"/>
      <sheetName val="Individuální km"/>
      <sheetName val="Graf individuálních km"/>
      <sheetName val="Počet jezdců v etapě"/>
      <sheetName val="Graf počtu jezdců"/>
      <sheetName val="Graf četnosti"/>
      <sheetName val="Trackmakers"/>
      <sheetName val="Trackmaker graf"/>
      <sheetName val="Pády"/>
      <sheetName val="Graf pádů"/>
      <sheetName val="Defekty "/>
      <sheetName val="Graf defektů"/>
      <sheetName val="Hospoda"/>
      <sheetName val="Graf hospoda"/>
      <sheetName val="Vítěz 2010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>
        <row r="3">
          <cell r="AH3">
            <v>29</v>
          </cell>
        </row>
        <row r="4">
          <cell r="AH4">
            <v>27</v>
          </cell>
        </row>
        <row r="5">
          <cell r="AH5">
            <v>26</v>
          </cell>
        </row>
        <row r="6">
          <cell r="AH6">
            <v>25</v>
          </cell>
        </row>
        <row r="7">
          <cell r="AH7">
            <v>24</v>
          </cell>
        </row>
        <row r="8">
          <cell r="AH8">
            <v>23</v>
          </cell>
        </row>
        <row r="9">
          <cell r="AH9">
            <v>21</v>
          </cell>
        </row>
        <row r="10">
          <cell r="AH10">
            <v>21</v>
          </cell>
        </row>
        <row r="11">
          <cell r="AH11">
            <v>19</v>
          </cell>
        </row>
        <row r="12">
          <cell r="AH12">
            <v>19</v>
          </cell>
        </row>
        <row r="13">
          <cell r="AH13">
            <v>18</v>
          </cell>
        </row>
        <row r="14">
          <cell r="AH14">
            <v>17</v>
          </cell>
        </row>
        <row r="15">
          <cell r="AH15">
            <v>17</v>
          </cell>
        </row>
        <row r="16">
          <cell r="AH16">
            <v>16</v>
          </cell>
        </row>
        <row r="17">
          <cell r="AH17">
            <v>14</v>
          </cell>
        </row>
        <row r="18">
          <cell r="AH18">
            <v>13</v>
          </cell>
        </row>
        <row r="20">
          <cell r="AH20">
            <v>11</v>
          </cell>
        </row>
        <row r="22">
          <cell r="AH22">
            <v>9</v>
          </cell>
        </row>
        <row r="23">
          <cell r="AH23">
            <v>8</v>
          </cell>
        </row>
        <row r="24">
          <cell r="AH24">
            <v>8</v>
          </cell>
        </row>
        <row r="25">
          <cell r="AH25">
            <v>6</v>
          </cell>
        </row>
        <row r="26">
          <cell r="AH26">
            <v>5</v>
          </cell>
        </row>
        <row r="27">
          <cell r="AH27">
            <v>4</v>
          </cell>
        </row>
        <row r="28">
          <cell r="AH28">
            <v>3</v>
          </cell>
        </row>
        <row r="29">
          <cell r="AH29">
            <v>3</v>
          </cell>
        </row>
        <row r="30">
          <cell r="AH30">
            <v>3</v>
          </cell>
        </row>
        <row r="31">
          <cell r="AH31">
            <v>2</v>
          </cell>
        </row>
        <row r="34">
          <cell r="AH34">
            <v>2</v>
          </cell>
        </row>
        <row r="35">
          <cell r="AH35">
            <v>1</v>
          </cell>
        </row>
        <row r="36">
          <cell r="AH36">
            <v>1</v>
          </cell>
        </row>
        <row r="37">
          <cell r="AH37">
            <v>1</v>
          </cell>
        </row>
        <row r="38">
          <cell r="AH38">
            <v>1</v>
          </cell>
        </row>
        <row r="39">
          <cell r="AH39">
            <v>1</v>
          </cell>
        </row>
        <row r="40">
          <cell r="AH40">
            <v>1</v>
          </cell>
        </row>
        <row r="41">
          <cell r="AH41">
            <v>1</v>
          </cell>
        </row>
        <row r="42">
          <cell r="AH42">
            <v>1</v>
          </cell>
        </row>
        <row r="43">
          <cell r="AH43">
            <v>1</v>
          </cell>
        </row>
        <row r="44">
          <cell r="AH44">
            <v>1</v>
          </cell>
        </row>
        <row r="45">
          <cell r="AH45">
            <v>1</v>
          </cell>
        </row>
        <row r="46">
          <cell r="AH46">
            <v>1</v>
          </cell>
        </row>
        <row r="47">
          <cell r="AH47">
            <v>1</v>
          </cell>
        </row>
        <row r="48">
          <cell r="AH48">
            <v>1</v>
          </cell>
        </row>
        <row r="49">
          <cell r="AH49">
            <v>1</v>
          </cell>
        </row>
        <row r="51">
          <cell r="AH51">
            <v>1</v>
          </cell>
        </row>
        <row r="52">
          <cell r="AH52">
            <v>1</v>
          </cell>
        </row>
        <row r="53">
          <cell r="AH53">
            <v>1</v>
          </cell>
        </row>
        <row r="54">
          <cell r="AH54">
            <v>1</v>
          </cell>
        </row>
      </sheetData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>
        <row r="6">
          <cell r="F6">
            <v>29</v>
          </cell>
          <cell r="G6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knezmar.c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0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workbookViewId="0">
      <selection activeCell="G17" sqref="G17"/>
    </sheetView>
  </sheetViews>
  <sheetFormatPr defaultRowHeight="12.75" x14ac:dyDescent="0.2"/>
  <sheetData>
    <row r="1" spans="1:34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236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</row>
    <row r="2" spans="1:34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236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</row>
    <row r="3" spans="1:34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236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</row>
    <row r="4" spans="1:34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236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</row>
    <row r="5" spans="1:34" ht="13.5" thickBo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236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</row>
    <row r="6" spans="1:34" ht="90.75" x14ac:dyDescent="1.2">
      <c r="A6" s="36"/>
      <c r="B6" s="36"/>
      <c r="C6" s="36"/>
      <c r="D6" s="37" t="s">
        <v>44</v>
      </c>
      <c r="E6" s="38"/>
      <c r="F6" s="39"/>
      <c r="G6" s="39"/>
      <c r="H6" s="39"/>
      <c r="I6" s="39"/>
      <c r="J6" s="39"/>
      <c r="K6" s="39"/>
      <c r="L6" s="39"/>
      <c r="M6" s="40"/>
      <c r="N6" s="36"/>
      <c r="O6" s="36"/>
      <c r="P6" s="36"/>
      <c r="Q6" s="36"/>
      <c r="R6" s="236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</row>
    <row r="7" spans="1:34" ht="91.5" thickBot="1" x14ac:dyDescent="1.25">
      <c r="A7" s="36"/>
      <c r="B7" s="36"/>
      <c r="C7" s="36"/>
      <c r="D7" s="41" t="s">
        <v>433</v>
      </c>
      <c r="E7" s="42"/>
      <c r="F7" s="43"/>
      <c r="G7" s="43"/>
      <c r="H7" s="43"/>
      <c r="I7" s="43"/>
      <c r="J7" s="43"/>
      <c r="K7" s="43"/>
      <c r="L7" s="43"/>
      <c r="M7" s="44"/>
      <c r="N7" s="36"/>
      <c r="O7" s="36"/>
      <c r="P7" s="36"/>
      <c r="Q7" s="36"/>
      <c r="R7" s="236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</row>
    <row r="8" spans="1:34" x14ac:dyDescent="0.2">
      <c r="A8" s="36"/>
      <c r="B8" s="36"/>
      <c r="C8" s="36"/>
      <c r="D8" s="36"/>
      <c r="E8" s="36"/>
      <c r="F8" s="1"/>
      <c r="G8" s="1"/>
      <c r="H8" s="1"/>
      <c r="I8" s="1"/>
      <c r="J8" s="1"/>
      <c r="K8" s="1"/>
      <c r="L8" s="1"/>
      <c r="M8" s="1"/>
      <c r="N8" s="1"/>
      <c r="O8" s="1"/>
      <c r="P8" s="36"/>
      <c r="Q8" s="36"/>
      <c r="R8" s="236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</row>
    <row r="9" spans="1:34" x14ac:dyDescent="0.2">
      <c r="A9" s="36"/>
      <c r="B9" s="36"/>
      <c r="C9" s="3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6"/>
      <c r="Q9" s="36"/>
      <c r="R9" s="236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</row>
    <row r="10" spans="1:34" x14ac:dyDescent="0.2">
      <c r="A10" s="36"/>
      <c r="B10" s="36"/>
      <c r="C10" s="236"/>
      <c r="D10" s="93"/>
      <c r="E10" s="93"/>
      <c r="F10" s="93"/>
      <c r="G10" s="93"/>
      <c r="H10" s="45" t="s">
        <v>345</v>
      </c>
      <c r="I10" s="1"/>
      <c r="J10" s="1"/>
      <c r="K10" s="93"/>
      <c r="L10" s="93"/>
      <c r="M10" s="93"/>
      <c r="N10" s="236"/>
      <c r="O10" s="36"/>
      <c r="P10" s="36"/>
      <c r="Q10" s="36"/>
      <c r="R10" s="236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</row>
    <row r="11" spans="1:34" x14ac:dyDescent="0.2">
      <c r="A11" s="36"/>
      <c r="B11" s="36"/>
      <c r="C11" s="236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36"/>
      <c r="P11" s="36"/>
      <c r="Q11" s="36"/>
      <c r="R11" s="236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</row>
    <row r="12" spans="1:34" x14ac:dyDescent="0.2">
      <c r="A12" s="36"/>
      <c r="B12" s="36"/>
      <c r="C12" s="236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36"/>
      <c r="P12" s="36"/>
      <c r="Q12" s="36"/>
      <c r="R12" s="236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</row>
    <row r="13" spans="1:34" x14ac:dyDescent="0.2">
      <c r="A13" s="36"/>
      <c r="B13" s="36"/>
      <c r="C13" s="36"/>
      <c r="D13" s="36"/>
      <c r="E13" s="36"/>
      <c r="F13" s="1"/>
      <c r="G13" s="1"/>
      <c r="H13" s="1"/>
      <c r="I13" s="1"/>
      <c r="J13" s="1"/>
      <c r="K13" s="1"/>
      <c r="L13" s="1"/>
      <c r="M13" s="1"/>
      <c r="N13" s="1"/>
      <c r="O13" s="36"/>
      <c r="P13" s="36"/>
      <c r="Q13" s="36"/>
      <c r="R13" s="236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</row>
    <row r="14" spans="1:34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236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</row>
    <row r="15" spans="1:34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236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</row>
    <row r="16" spans="1:34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236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</row>
    <row r="17" spans="1:34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236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</row>
    <row r="18" spans="1:34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236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</row>
    <row r="19" spans="1:34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236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</row>
    <row r="20" spans="1:34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236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</row>
    <row r="21" spans="1:34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236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</row>
    <row r="22" spans="1:34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236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</row>
    <row r="23" spans="1:34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236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</row>
    <row r="24" spans="1:34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236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</row>
    <row r="25" spans="1:34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236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</row>
    <row r="26" spans="1:34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236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</row>
    <row r="27" spans="1:34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236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</row>
    <row r="28" spans="1:34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236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</row>
    <row r="29" spans="1:34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236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</row>
    <row r="30" spans="1:34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236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</row>
    <row r="31" spans="1:34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236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</row>
    <row r="32" spans="1:34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236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</row>
    <row r="33" spans="1:34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236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</row>
    <row r="34" spans="1:34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236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</row>
    <row r="35" spans="1:34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236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</row>
    <row r="36" spans="1:34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236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</row>
    <row r="37" spans="1:34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1:34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1:34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1:34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1:34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34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</row>
    <row r="43" spans="1:34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</row>
    <row r="44" spans="1:34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</row>
    <row r="45" spans="1:34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</row>
    <row r="46" spans="1:34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</row>
  </sheetData>
  <phoneticPr fontId="7" type="noConversion"/>
  <hyperlinks>
    <hyperlink ref="H10" r:id="rId1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zoomScale="115" workbookViewId="0">
      <selection activeCell="N37" sqref="N37"/>
    </sheetView>
  </sheetViews>
  <sheetFormatPr defaultRowHeight="12.75" x14ac:dyDescent="0.2"/>
  <cols>
    <col min="1" max="1" width="9.5703125" customWidth="1"/>
    <col min="2" max="18" width="8.5703125" customWidth="1"/>
    <col min="19" max="19" width="13.42578125" customWidth="1"/>
  </cols>
  <sheetData>
    <row r="1" spans="1:30" ht="42" customHeight="1" x14ac:dyDescent="0.2">
      <c r="A1" s="330" t="s">
        <v>37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0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</row>
    <row r="3" spans="1:30" ht="18" x14ac:dyDescent="0.2">
      <c r="A3" s="150" t="s">
        <v>22</v>
      </c>
      <c r="B3" s="148">
        <v>2001</v>
      </c>
      <c r="C3" s="148">
        <v>2002</v>
      </c>
      <c r="D3" s="148">
        <v>2003</v>
      </c>
      <c r="E3" s="148">
        <v>2004</v>
      </c>
      <c r="F3" s="148">
        <v>2005</v>
      </c>
      <c r="G3" s="148">
        <v>2006</v>
      </c>
      <c r="H3" s="148">
        <v>2007</v>
      </c>
      <c r="I3" s="148">
        <v>2008</v>
      </c>
      <c r="J3" s="148">
        <v>2009</v>
      </c>
      <c r="K3" s="148">
        <v>2010</v>
      </c>
      <c r="L3" s="148">
        <v>2011</v>
      </c>
      <c r="M3" s="148">
        <v>2012</v>
      </c>
      <c r="N3" s="148">
        <v>2013</v>
      </c>
      <c r="O3" s="148">
        <v>2014</v>
      </c>
      <c r="P3" s="148">
        <v>2015</v>
      </c>
      <c r="Q3" s="148">
        <v>2016</v>
      </c>
      <c r="R3" s="148">
        <v>2017</v>
      </c>
      <c r="S3" s="163" t="s">
        <v>29</v>
      </c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</row>
    <row r="4" spans="1:30" ht="31.5" x14ac:dyDescent="0.2">
      <c r="A4" s="151" t="s">
        <v>37</v>
      </c>
      <c r="B4" s="148">
        <v>26</v>
      </c>
      <c r="C4" s="148">
        <v>27</v>
      </c>
      <c r="D4" s="148">
        <v>28</v>
      </c>
      <c r="E4" s="148">
        <v>28</v>
      </c>
      <c r="F4" s="152">
        <f>[1]Účast!$E$7</f>
        <v>32</v>
      </c>
      <c r="G4" s="153">
        <v>27</v>
      </c>
      <c r="H4" s="153">
        <v>20</v>
      </c>
      <c r="I4" s="153">
        <f>'[2]Km ujeté v etapě'!$AB$5</f>
        <v>26</v>
      </c>
      <c r="J4" s="153">
        <v>28</v>
      </c>
      <c r="K4" s="149">
        <v>31</v>
      </c>
      <c r="L4" s="149">
        <f>'[3]Km ujeté v etapě'!$AG$5</f>
        <v>31</v>
      </c>
      <c r="M4" s="149">
        <f>'[3]Km ujeté v etapě'!$AG$5</f>
        <v>31</v>
      </c>
      <c r="N4" s="149">
        <v>30</v>
      </c>
      <c r="O4" s="149">
        <v>30</v>
      </c>
      <c r="P4" s="149">
        <v>30</v>
      </c>
      <c r="Q4" s="149">
        <v>31</v>
      </c>
      <c r="R4" s="149">
        <v>31</v>
      </c>
      <c r="S4" s="163">
        <f>SUM(B4:Q4)</f>
        <v>456</v>
      </c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</row>
    <row r="5" spans="1:30" x14ac:dyDescent="0.2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1"/>
      <c r="O5" s="1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</row>
    <row r="6" spans="1:30" x14ac:dyDescent="0.2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1"/>
      <c r="O6" s="1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</row>
    <row r="7" spans="1:30" x14ac:dyDescent="0.2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1"/>
      <c r="O7" s="1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</row>
    <row r="8" spans="1:30" x14ac:dyDescent="0.2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1"/>
      <c r="O8" s="1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</row>
    <row r="9" spans="1:3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</row>
    <row r="10" spans="1:30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</row>
    <row r="11" spans="1:3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</row>
    <row r="12" spans="1:3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</row>
    <row r="13" spans="1:3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</row>
    <row r="14" spans="1:3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</row>
    <row r="15" spans="1:3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</row>
    <row r="16" spans="1:3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</row>
    <row r="17" spans="1:3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</row>
    <row r="18" spans="1:3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</row>
    <row r="19" spans="1:3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</row>
    <row r="20" spans="1:3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</row>
    <row r="21" spans="1:3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</row>
    <row r="22" spans="1:3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</row>
    <row r="23" spans="1:3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</row>
    <row r="24" spans="1:3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</row>
    <row r="25" spans="1:30" x14ac:dyDescent="0.2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</row>
    <row r="26" spans="1:30" x14ac:dyDescent="0.2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</row>
    <row r="27" spans="1:30" x14ac:dyDescent="0.2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</row>
    <row r="28" spans="1:30" x14ac:dyDescent="0.2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</row>
    <row r="29" spans="1:30" x14ac:dyDescent="0.2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</row>
    <row r="30" spans="1:30" x14ac:dyDescent="0.2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</row>
    <row r="31" spans="1:30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</row>
    <row r="32" spans="1:30" x14ac:dyDescent="0.2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</row>
    <row r="33" spans="1:30" x14ac:dyDescent="0.2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</row>
    <row r="34" spans="1:30" x14ac:dyDescent="0.2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</row>
    <row r="35" spans="1:30" x14ac:dyDescent="0.2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</row>
    <row r="36" spans="1:30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</row>
    <row r="37" spans="1:30" x14ac:dyDescent="0.2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</row>
    <row r="38" spans="1:30" x14ac:dyDescent="0.2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</row>
    <row r="39" spans="1:30" x14ac:dyDescent="0.2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</row>
    <row r="40" spans="1:30" x14ac:dyDescent="0.2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</row>
    <row r="41" spans="1:30" x14ac:dyDescent="0.2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</row>
    <row r="42" spans="1:30" x14ac:dyDescent="0.2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</row>
    <row r="43" spans="1:30" x14ac:dyDescent="0.2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</row>
    <row r="44" spans="1:30" x14ac:dyDescent="0.2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</row>
    <row r="45" spans="1:30" x14ac:dyDescent="0.2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</row>
    <row r="46" spans="1:30" x14ac:dyDescent="0.2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</row>
    <row r="47" spans="1:30" x14ac:dyDescent="0.2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</row>
    <row r="48" spans="1:30" x14ac:dyDescent="0.2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</row>
    <row r="49" spans="1:30" x14ac:dyDescent="0.2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</row>
    <row r="50" spans="1:30" x14ac:dyDescent="0.2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</row>
    <row r="51" spans="1:30" x14ac:dyDescent="0.2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</row>
    <row r="52" spans="1:30" x14ac:dyDescent="0.2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</row>
    <row r="53" spans="1:30" x14ac:dyDescent="0.2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</row>
    <row r="54" spans="1:30" x14ac:dyDescent="0.2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</row>
    <row r="55" spans="1:30" x14ac:dyDescent="0.2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</row>
  </sheetData>
  <mergeCells count="1">
    <mergeCell ref="A1:S1"/>
  </mergeCells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1"/>
  <sheetViews>
    <sheetView topLeftCell="A23" zoomScale="132" workbookViewId="0">
      <selection activeCell="E27" sqref="E27"/>
    </sheetView>
  </sheetViews>
  <sheetFormatPr defaultRowHeight="12.75" x14ac:dyDescent="0.2"/>
  <cols>
    <col min="1" max="1" width="18.5703125" customWidth="1"/>
    <col min="2" max="2" width="19.85546875" customWidth="1"/>
    <col min="3" max="3" width="27.28515625" customWidth="1"/>
    <col min="4" max="4" width="26.28515625" customWidth="1"/>
    <col min="5" max="5" width="24" customWidth="1"/>
    <col min="6" max="6" width="29.85546875" customWidth="1"/>
    <col min="7" max="7" width="26.28515625" bestFit="1" customWidth="1"/>
    <col min="8" max="8" width="22.140625" customWidth="1"/>
  </cols>
  <sheetData>
    <row r="1" spans="1:15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4" customHeight="1" thickBot="1" x14ac:dyDescent="0.45">
      <c r="A2" s="1"/>
      <c r="B2" s="47" t="s">
        <v>33</v>
      </c>
      <c r="C2" s="48"/>
      <c r="D2" s="49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.5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" x14ac:dyDescent="0.2">
      <c r="A4" s="1"/>
      <c r="B4" s="57" t="s">
        <v>22</v>
      </c>
      <c r="C4" s="84" t="s">
        <v>26</v>
      </c>
      <c r="D4" s="58" t="s">
        <v>63</v>
      </c>
      <c r="F4" s="1"/>
      <c r="G4" s="1"/>
      <c r="H4" s="1"/>
      <c r="I4" s="1"/>
      <c r="J4" s="1"/>
      <c r="K4" s="1"/>
      <c r="L4" s="1"/>
      <c r="N4" s="1"/>
      <c r="O4" s="1"/>
    </row>
    <row r="5" spans="1:15" ht="18.75" x14ac:dyDescent="0.3">
      <c r="A5" s="1"/>
      <c r="B5" s="51">
        <v>2001</v>
      </c>
      <c r="C5" s="53">
        <f>'[4]Ujeto km'!$AC$4</f>
        <v>1331</v>
      </c>
      <c r="D5" s="94">
        <v>51.19</v>
      </c>
      <c r="E5" s="1"/>
      <c r="F5" s="1"/>
      <c r="G5" s="1"/>
      <c r="H5" s="1"/>
      <c r="I5" s="1"/>
      <c r="J5" s="1"/>
      <c r="K5" s="1"/>
      <c r="L5" s="1"/>
      <c r="N5" s="1"/>
      <c r="O5" s="1"/>
    </row>
    <row r="6" spans="1:15" ht="18.75" x14ac:dyDescent="0.3">
      <c r="A6" s="1"/>
      <c r="B6" s="51">
        <v>2002</v>
      </c>
      <c r="C6" s="53">
        <f>'[5]Průměr ujetých km'!$AD$4</f>
        <v>1349</v>
      </c>
      <c r="D6" s="94">
        <v>49.96</v>
      </c>
      <c r="E6" s="1"/>
      <c r="F6" s="1"/>
      <c r="G6" s="1"/>
      <c r="H6" s="1"/>
      <c r="I6" s="1"/>
      <c r="J6" s="1"/>
      <c r="K6" s="1"/>
      <c r="L6" s="1"/>
      <c r="N6" s="1"/>
      <c r="O6" s="1"/>
    </row>
    <row r="7" spans="1:15" ht="18.75" x14ac:dyDescent="0.3">
      <c r="A7" s="1"/>
      <c r="B7" s="51">
        <v>2003</v>
      </c>
      <c r="C7" s="53">
        <f>'[6]Průměr ujetých km'!$AD$4</f>
        <v>1448</v>
      </c>
      <c r="D7" s="94">
        <v>51.71</v>
      </c>
      <c r="E7" s="1"/>
      <c r="F7" s="1"/>
      <c r="G7" s="1"/>
      <c r="H7" s="1"/>
      <c r="I7" s="1"/>
      <c r="J7" s="1"/>
      <c r="K7" s="1"/>
      <c r="L7" s="1"/>
      <c r="N7" s="1"/>
      <c r="O7" s="1"/>
    </row>
    <row r="8" spans="1:15" s="8" customFormat="1" ht="18.75" x14ac:dyDescent="0.3">
      <c r="A8" s="7"/>
      <c r="B8" s="51">
        <v>2004</v>
      </c>
      <c r="C8" s="53">
        <f>'[7]Průměr ujetých km'!$AE$4</f>
        <v>1439</v>
      </c>
      <c r="D8" s="94">
        <v>52.27</v>
      </c>
      <c r="E8" s="7"/>
      <c r="F8" s="7"/>
      <c r="G8" s="7"/>
      <c r="H8" s="7"/>
      <c r="I8" s="7"/>
      <c r="J8" s="7"/>
      <c r="K8" s="7"/>
      <c r="L8" s="7"/>
      <c r="N8" s="7"/>
      <c r="O8" s="7"/>
    </row>
    <row r="9" spans="1:15" ht="18.75" customHeight="1" x14ac:dyDescent="0.3">
      <c r="A9" s="1"/>
      <c r="B9" s="51">
        <v>2005</v>
      </c>
      <c r="C9" s="86">
        <f>'[1]Km ujeté v etapě'!$AI$6</f>
        <v>1663</v>
      </c>
      <c r="D9" s="94">
        <v>51.97</v>
      </c>
      <c r="E9" s="1"/>
      <c r="F9" s="1"/>
      <c r="G9" s="1"/>
      <c r="H9" s="1"/>
      <c r="I9" s="1"/>
      <c r="J9" s="1"/>
      <c r="K9" s="1"/>
      <c r="L9" s="1"/>
      <c r="N9" s="1"/>
      <c r="O9" s="1"/>
    </row>
    <row r="10" spans="1:15" ht="21" customHeight="1" x14ac:dyDescent="0.3">
      <c r="A10" s="1"/>
      <c r="B10" s="51">
        <v>2006</v>
      </c>
      <c r="C10" s="53">
        <f>'[8]Km ujeté v etapě'!$AI$6</f>
        <v>1425</v>
      </c>
      <c r="D10" s="94">
        <v>52.78</v>
      </c>
      <c r="F10" s="1"/>
      <c r="G10" s="1"/>
      <c r="H10" s="1"/>
      <c r="I10" s="1"/>
      <c r="J10" s="1"/>
      <c r="K10" s="1"/>
      <c r="L10" s="1"/>
      <c r="N10" s="1"/>
      <c r="O10" s="1"/>
    </row>
    <row r="11" spans="1:15" ht="18.75" x14ac:dyDescent="0.3">
      <c r="A11" s="1"/>
      <c r="B11" s="51">
        <v>2007</v>
      </c>
      <c r="C11" s="53">
        <v>1058</v>
      </c>
      <c r="D11" s="95">
        <v>52.9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8.75" x14ac:dyDescent="0.3">
      <c r="A12" s="1"/>
      <c r="B12" s="51">
        <v>2008</v>
      </c>
      <c r="C12" s="53">
        <v>1282</v>
      </c>
      <c r="D12" s="94">
        <v>52.78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8.75" x14ac:dyDescent="0.3">
      <c r="A13" s="1"/>
      <c r="B13" s="51">
        <v>2009</v>
      </c>
      <c r="C13" s="53">
        <f>'[9]Km ujeté v etapě'!$AE$6</f>
        <v>1372</v>
      </c>
      <c r="D13" s="94">
        <v>51.31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8.75" x14ac:dyDescent="0.3">
      <c r="A14" s="1"/>
      <c r="B14" s="51">
        <v>2010</v>
      </c>
      <c r="C14" s="53">
        <v>1425</v>
      </c>
      <c r="D14" s="94">
        <v>45.97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8.75" x14ac:dyDescent="0.3">
      <c r="A15" s="1"/>
      <c r="B15" s="51">
        <v>2011</v>
      </c>
      <c r="C15" s="53">
        <v>1436</v>
      </c>
      <c r="D15" s="94">
        <v>46.32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8.75" x14ac:dyDescent="0.3">
      <c r="A16" s="1"/>
      <c r="B16" s="51">
        <v>2012</v>
      </c>
      <c r="C16" s="53">
        <f>'[10]Km ujeté v etapě'!$AH$6</f>
        <v>1394</v>
      </c>
      <c r="D16" s="94">
        <f>C16/'Počet etap'!M4</f>
        <v>44.967741935483872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8.75" x14ac:dyDescent="0.3">
      <c r="A17" s="1"/>
      <c r="B17" s="51">
        <v>2013</v>
      </c>
      <c r="C17" s="237">
        <f>'[11]Km ujeté v etapě'!$AH$6</f>
        <v>1322</v>
      </c>
      <c r="D17" s="238">
        <f>C17/30</f>
        <v>44.06666666666667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8.75" x14ac:dyDescent="0.3">
      <c r="A18" s="1"/>
      <c r="B18" s="51">
        <v>2014</v>
      </c>
      <c r="C18" s="237">
        <f>'[12]Km ujeté v etapě'!$AH$6</f>
        <v>1302</v>
      </c>
      <c r="D18" s="238">
        <f>C18/30</f>
        <v>43.4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8.75" x14ac:dyDescent="0.3">
      <c r="A19" s="1"/>
      <c r="B19" s="51">
        <v>2015</v>
      </c>
      <c r="C19" s="237">
        <f>'[13]Km ujeté v etapě'!$AH$6</f>
        <v>1323</v>
      </c>
      <c r="D19" s="238">
        <f>C19/30</f>
        <v>44.1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8.75" x14ac:dyDescent="0.3">
      <c r="A20" s="1"/>
      <c r="B20" s="51">
        <v>2016</v>
      </c>
      <c r="C20" s="237">
        <v>1399</v>
      </c>
      <c r="D20" s="238">
        <f>C20/31</f>
        <v>45.12903225806452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8.75" x14ac:dyDescent="0.3">
      <c r="A21" s="1"/>
      <c r="B21" s="51">
        <v>2017</v>
      </c>
      <c r="C21" s="237">
        <v>1407</v>
      </c>
      <c r="D21" s="238">
        <f>C21/31</f>
        <v>45.387096774193552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36.75" thickBot="1" x14ac:dyDescent="0.25">
      <c r="A22" s="1"/>
      <c r="B22" s="85" t="s">
        <v>434</v>
      </c>
      <c r="C22" s="101">
        <f>SUM(C5:C21)</f>
        <v>23375</v>
      </c>
      <c r="D22" s="287">
        <f>'Počet km'!C22/'Počet etap'!S4</f>
        <v>51.260964912280699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93"/>
      <c r="C23" s="93"/>
      <c r="D23" s="9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93"/>
      <c r="C24" s="93"/>
      <c r="D24" s="9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3.5" thickBot="1" x14ac:dyDescent="0.25">
      <c r="A25" s="1"/>
      <c r="B25" s="93"/>
      <c r="C25" s="93"/>
      <c r="D25" s="9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8.75" thickBot="1" x14ac:dyDescent="0.25">
      <c r="A26" s="1"/>
      <c r="B26" s="57" t="s">
        <v>22</v>
      </c>
      <c r="C26" s="58" t="s">
        <v>31</v>
      </c>
      <c r="D26" s="58" t="s">
        <v>32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8.75" x14ac:dyDescent="0.3">
      <c r="A27" s="1"/>
      <c r="B27" s="50">
        <v>2001</v>
      </c>
      <c r="C27" s="239" t="s">
        <v>30</v>
      </c>
      <c r="D27" s="52" t="s">
        <v>30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8.75" x14ac:dyDescent="0.3">
      <c r="A28" s="1"/>
      <c r="B28" s="51">
        <v>2002</v>
      </c>
      <c r="C28" s="53">
        <f t="shared" ref="C28:C36" si="0">C6-C5</f>
        <v>18</v>
      </c>
      <c r="D28" s="54">
        <f t="shared" ref="D28:D43" si="1">C28/C5</f>
        <v>1.3523666416228399E-2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8.75" x14ac:dyDescent="0.3">
      <c r="A29" s="1"/>
      <c r="B29" s="51">
        <v>2003</v>
      </c>
      <c r="C29" s="53">
        <f t="shared" si="0"/>
        <v>99</v>
      </c>
      <c r="D29" s="54">
        <f t="shared" si="1"/>
        <v>7.3387694588584143E-2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8.75" x14ac:dyDescent="0.3">
      <c r="A30" s="1"/>
      <c r="B30" s="51">
        <v>2004</v>
      </c>
      <c r="C30" s="55">
        <f t="shared" si="0"/>
        <v>-9</v>
      </c>
      <c r="D30" s="56">
        <f t="shared" si="1"/>
        <v>-6.2154696132596682E-3</v>
      </c>
      <c r="E30" s="106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8.75" x14ac:dyDescent="0.3">
      <c r="A31" s="1"/>
      <c r="B31" s="51">
        <v>2005</v>
      </c>
      <c r="C31" s="53">
        <f t="shared" si="0"/>
        <v>224</v>
      </c>
      <c r="D31" s="54">
        <f t="shared" si="1"/>
        <v>0.15566365531619181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8.75" x14ac:dyDescent="0.3">
      <c r="A32" s="1"/>
      <c r="B32" s="51">
        <v>2006</v>
      </c>
      <c r="C32" s="55">
        <f t="shared" si="0"/>
        <v>-238</v>
      </c>
      <c r="D32" s="56">
        <f t="shared" si="1"/>
        <v>-0.14311485267588694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22" ht="18.75" x14ac:dyDescent="0.3">
      <c r="A33" s="1"/>
      <c r="B33" s="51">
        <v>2007</v>
      </c>
      <c r="C33" s="55">
        <f t="shared" si="0"/>
        <v>-367</v>
      </c>
      <c r="D33" s="56">
        <f t="shared" si="1"/>
        <v>-0.2575438596491228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22" ht="18.75" x14ac:dyDescent="0.3">
      <c r="A34" s="1"/>
      <c r="B34" s="51">
        <v>2008</v>
      </c>
      <c r="C34" s="53">
        <f t="shared" si="0"/>
        <v>224</v>
      </c>
      <c r="D34" s="54">
        <f t="shared" si="1"/>
        <v>0.21172022684310018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22" ht="18.75" x14ac:dyDescent="0.3">
      <c r="A35" s="1"/>
      <c r="B35" s="51">
        <v>2009</v>
      </c>
      <c r="C35" s="53">
        <f t="shared" si="0"/>
        <v>90</v>
      </c>
      <c r="D35" s="54">
        <f t="shared" si="1"/>
        <v>7.0202808112324488E-2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22" ht="18.75" x14ac:dyDescent="0.3">
      <c r="A36" s="1"/>
      <c r="B36" s="51">
        <v>2010</v>
      </c>
      <c r="C36" s="53">
        <f t="shared" si="0"/>
        <v>53</v>
      </c>
      <c r="D36" s="54">
        <f t="shared" si="1"/>
        <v>3.8629737609329445E-2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22" ht="18.75" x14ac:dyDescent="0.3">
      <c r="A37" s="1"/>
      <c r="B37" s="51">
        <v>2011</v>
      </c>
      <c r="C37" s="53">
        <v>11</v>
      </c>
      <c r="D37" s="54">
        <f t="shared" si="1"/>
        <v>7.7192982456140355E-3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22" ht="18.75" x14ac:dyDescent="0.3">
      <c r="A38" s="1"/>
      <c r="B38" s="51">
        <v>2012</v>
      </c>
      <c r="C38" s="114">
        <f t="shared" ref="C38:C43" si="2">C16-C15</f>
        <v>-42</v>
      </c>
      <c r="D38" s="115">
        <f t="shared" si="1"/>
        <v>-2.9247910863509748E-2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22" ht="18.75" x14ac:dyDescent="0.3">
      <c r="A39" s="1"/>
      <c r="B39" s="51">
        <v>2013</v>
      </c>
      <c r="C39" s="114">
        <f t="shared" si="2"/>
        <v>-72</v>
      </c>
      <c r="D39" s="115">
        <f t="shared" si="1"/>
        <v>-5.1649928263988523E-2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.75" x14ac:dyDescent="0.3">
      <c r="A40" s="1"/>
      <c r="B40" s="51">
        <v>2014</v>
      </c>
      <c r="C40" s="114">
        <f t="shared" si="2"/>
        <v>-20</v>
      </c>
      <c r="D40" s="115">
        <f t="shared" si="1"/>
        <v>-1.5128593040847202E-2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.75" x14ac:dyDescent="0.3">
      <c r="A41" s="1"/>
      <c r="B41" s="51">
        <v>2015</v>
      </c>
      <c r="C41" s="53">
        <f t="shared" si="2"/>
        <v>21</v>
      </c>
      <c r="D41" s="54">
        <f t="shared" si="1"/>
        <v>1.6129032258064516E-2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.75" x14ac:dyDescent="0.3">
      <c r="A42" s="1"/>
      <c r="B42" s="51">
        <v>2016</v>
      </c>
      <c r="C42" s="53">
        <f t="shared" si="2"/>
        <v>76</v>
      </c>
      <c r="D42" s="54">
        <f t="shared" si="1"/>
        <v>5.7445200302343159E-2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9.5" thickBot="1" x14ac:dyDescent="0.35">
      <c r="A43" s="1"/>
      <c r="B43" s="240">
        <v>2017</v>
      </c>
      <c r="C43" s="241">
        <f t="shared" si="2"/>
        <v>8</v>
      </c>
      <c r="D43" s="242">
        <f t="shared" si="1"/>
        <v>5.7183702644746249E-3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9.5" thickBot="1" x14ac:dyDescent="0.25">
      <c r="A44" s="1"/>
      <c r="B44" s="78" t="s">
        <v>435</v>
      </c>
      <c r="C44" s="156">
        <f>C21-C5</f>
        <v>76</v>
      </c>
      <c r="D44" s="157">
        <f>C44/C5</f>
        <v>5.7099924868519912E-2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">
      <c r="A45" s="1"/>
      <c r="B45" s="165"/>
      <c r="C45" s="165"/>
      <c r="D45" s="16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">
      <c r="A46" s="1"/>
      <c r="B46" s="165"/>
      <c r="C46" s="165"/>
      <c r="D46" s="165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">
      <c r="A47" s="1"/>
      <c r="B47" s="164"/>
      <c r="C47" s="164"/>
      <c r="D47" s="16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">
      <c r="A48" s="1"/>
      <c r="B48" s="164"/>
      <c r="C48" s="164"/>
      <c r="D48" s="16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">
      <c r="A49" s="1"/>
      <c r="B49" s="164"/>
      <c r="C49" s="164"/>
      <c r="D49" s="16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">
      <c r="A50" s="1"/>
      <c r="B50" s="164"/>
      <c r="C50" s="164"/>
      <c r="D50" s="164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">
      <c r="A51" s="1"/>
      <c r="B51" s="164"/>
      <c r="C51" s="164"/>
      <c r="D51" s="16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">
      <c r="A52" s="1"/>
      <c r="B52" s="164"/>
      <c r="C52" s="164"/>
      <c r="D52" s="16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">
      <c r="A53" s="1"/>
      <c r="B53" s="164"/>
      <c r="C53" s="164"/>
      <c r="D53" s="16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">
      <c r="A54" s="1"/>
      <c r="B54" s="164"/>
      <c r="C54" s="164"/>
      <c r="D54" s="16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">
      <c r="A55" s="1"/>
      <c r="B55" s="164"/>
      <c r="C55" s="164"/>
      <c r="D55" s="16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">
      <c r="A56" s="1"/>
      <c r="B56" s="164"/>
      <c r="C56" s="164"/>
      <c r="D56" s="16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22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22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22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22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22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22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22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22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22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22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2:14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2:14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2:14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2:14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2:14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2:14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2:14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2:14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2:14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2:14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2:14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2:14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14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2:14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2:14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2:14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2:14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2:14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2:14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2:14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2:14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2:14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2:14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2:14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2:14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2:14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14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2:14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2:14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2:14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2:14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2:14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2:14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2:14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2:14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2:14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2:14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2:14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2:14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2:14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2:14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2:14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2:14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2:14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2:14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2:14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2:14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2:14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2:14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2:14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2:14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2:14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2:14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2:14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2:14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2:14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2:14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2:14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2:14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2:14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2:14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2:14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2:14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2:14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2:14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2:14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2:14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2:14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2:14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2:14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2:14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2:14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2:14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2:14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2:14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2:14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2:14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2:14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2:14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2:14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2:14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2:14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2:14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2:14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2:14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2:14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2:14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2:14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2:14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2:14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2:14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2:14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2:14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2:14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2:14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2:14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2:14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2:14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2:14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2:14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2:14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2:14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2:14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2:14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2:14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2:14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2:14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2:14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2:14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2:14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2:14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2:14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2:14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2:14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2:14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2:14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2:14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2:14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2:14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2:14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2:14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2:14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2:14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2:14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2:14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2:14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2:14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2:14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2:14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2:14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2:14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2:14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2:14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2:14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2:14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2:14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2:14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2:14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2:14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2:14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2:14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2:14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2:14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2:14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2:14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2:14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2:14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2:14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2:14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2:14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2:14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2:14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2:14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2:14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2:14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2:14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2:14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2:14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2:14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2:14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2:14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2:14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2:14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2:14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2:14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2:14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2:14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2:14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2:14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2:14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2:14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2:14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2:14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2:14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2:14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2:14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2:14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2:14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2:14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2:14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2:14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2:14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2:14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2:14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2:14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2:14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2:14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2:14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2:14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2:14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2:14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2:14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2:14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2:14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2:14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2:14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2:14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2:14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2:14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2:14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2:14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2:14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2:14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2:14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2:14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2:14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2:14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2:14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2:14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2:14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2:14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2:14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2:14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2:14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2:14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2:14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2:14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2:14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2:14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2:14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2:14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2:14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2:14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2:14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2:14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2:14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2:14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2:14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2:14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2:14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2:14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2:14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2:14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2:14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2:14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2:14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2:14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2:14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2:14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14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2:14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2:14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2:14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2:14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2:14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2:14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2:14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2:14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2:14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2:14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2:14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2:14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2:14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2:14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K9"/>
  <sheetViews>
    <sheetView topLeftCell="C1" zoomScale="153" workbookViewId="0">
      <selection activeCell="I33" sqref="I33"/>
    </sheetView>
  </sheetViews>
  <sheetFormatPr defaultRowHeight="12.75" x14ac:dyDescent="0.2"/>
  <sheetData>
    <row r="1" spans="6:11" ht="13.5" thickBot="1" x14ac:dyDescent="0.25"/>
    <row r="2" spans="6:11" ht="24" thickBot="1" x14ac:dyDescent="0.4">
      <c r="F2" s="214" t="s">
        <v>395</v>
      </c>
      <c r="G2" s="215"/>
      <c r="H2" s="215"/>
      <c r="I2" s="216"/>
      <c r="J2" s="217"/>
    </row>
    <row r="3" spans="6:11" ht="23.25" x14ac:dyDescent="0.35">
      <c r="F3" s="213"/>
      <c r="G3" s="213"/>
      <c r="H3" s="220"/>
      <c r="I3" s="107"/>
      <c r="J3" s="107"/>
      <c r="K3" s="107"/>
    </row>
    <row r="4" spans="6:11" ht="15.75" x14ac:dyDescent="0.2">
      <c r="F4" s="221" t="s">
        <v>396</v>
      </c>
      <c r="G4" s="221" t="s">
        <v>392</v>
      </c>
      <c r="H4" s="218"/>
      <c r="I4" s="219"/>
      <c r="J4" s="107"/>
      <c r="K4" s="107"/>
    </row>
    <row r="5" spans="6:11" ht="15.75" x14ac:dyDescent="0.2">
      <c r="F5" s="221">
        <v>2014</v>
      </c>
      <c r="G5" s="222">
        <f>'[12]Nastoupané m'!$F$36</f>
        <v>18455</v>
      </c>
      <c r="H5" s="107"/>
      <c r="I5" s="107"/>
      <c r="J5" s="107"/>
      <c r="K5" s="107"/>
    </row>
    <row r="6" spans="6:11" ht="15.75" x14ac:dyDescent="0.2">
      <c r="F6" s="221">
        <v>2015</v>
      </c>
      <c r="G6" s="222">
        <f>'[13]Nastoupané m'!$F$36</f>
        <v>19961</v>
      </c>
      <c r="K6" s="107"/>
    </row>
    <row r="7" spans="6:11" ht="15.75" x14ac:dyDescent="0.2">
      <c r="F7" s="221">
        <v>2016</v>
      </c>
      <c r="G7" s="222">
        <v>20961</v>
      </c>
      <c r="K7" s="107"/>
    </row>
    <row r="8" spans="6:11" ht="15.75" x14ac:dyDescent="0.2">
      <c r="F8" s="221">
        <v>2017</v>
      </c>
      <c r="G8" s="222">
        <v>19634</v>
      </c>
      <c r="K8" s="107"/>
    </row>
    <row r="9" spans="6:11" x14ac:dyDescent="0.2">
      <c r="K9" s="107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I12"/>
  <sheetViews>
    <sheetView topLeftCell="B1" zoomScale="173" workbookViewId="0">
      <selection activeCell="F16" sqref="F16"/>
    </sheetView>
  </sheetViews>
  <sheetFormatPr defaultRowHeight="12.75" x14ac:dyDescent="0.2"/>
  <sheetData>
    <row r="5" spans="5:9" ht="13.5" thickBot="1" x14ac:dyDescent="0.25"/>
    <row r="6" spans="5:9" ht="24" thickBot="1" x14ac:dyDescent="0.4">
      <c r="E6" s="214" t="s">
        <v>394</v>
      </c>
      <c r="F6" s="215"/>
      <c r="G6" s="215"/>
      <c r="H6" s="216"/>
      <c r="I6" s="217"/>
    </row>
    <row r="8" spans="5:9" ht="15" x14ac:dyDescent="0.2">
      <c r="E8" s="211" t="s">
        <v>22</v>
      </c>
      <c r="F8" s="211" t="s">
        <v>391</v>
      </c>
      <c r="G8" s="211" t="s">
        <v>393</v>
      </c>
      <c r="H8" s="211" t="s">
        <v>392</v>
      </c>
    </row>
    <row r="9" spans="5:9" ht="15" x14ac:dyDescent="0.2">
      <c r="E9" s="211">
        <v>2014</v>
      </c>
      <c r="F9" s="211" t="s">
        <v>57</v>
      </c>
      <c r="G9" s="211" t="s">
        <v>390</v>
      </c>
      <c r="H9" s="212">
        <f>'[12]Nastoupané m'!$F$21</f>
        <v>1054</v>
      </c>
    </row>
    <row r="10" spans="5:9" ht="15" x14ac:dyDescent="0.2">
      <c r="E10" s="211">
        <v>2015</v>
      </c>
      <c r="F10" s="211" t="s">
        <v>49</v>
      </c>
      <c r="G10" s="211" t="s">
        <v>397</v>
      </c>
      <c r="H10" s="212">
        <v>1106</v>
      </c>
    </row>
    <row r="11" spans="5:9" ht="15" x14ac:dyDescent="0.2">
      <c r="E11" s="211">
        <v>2016</v>
      </c>
      <c r="F11" s="211" t="s">
        <v>68</v>
      </c>
      <c r="G11" s="211" t="s">
        <v>421</v>
      </c>
      <c r="H11" s="212">
        <v>1039</v>
      </c>
    </row>
    <row r="12" spans="5:9" ht="15" x14ac:dyDescent="0.2">
      <c r="E12" s="327">
        <v>2017</v>
      </c>
      <c r="F12" s="327" t="s">
        <v>48</v>
      </c>
      <c r="G12" s="327" t="s">
        <v>436</v>
      </c>
      <c r="H12" s="326">
        <v>1199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zoomScale="160" workbookViewId="0">
      <selection activeCell="H30" sqref="H30"/>
    </sheetView>
  </sheetViews>
  <sheetFormatPr defaultRowHeight="12.75" x14ac:dyDescent="0.2"/>
  <cols>
    <col min="1" max="1" width="26.5703125" bestFit="1" customWidth="1"/>
    <col min="2" max="4" width="8.28515625" bestFit="1" customWidth="1"/>
    <col min="5" max="5" width="9.85546875" customWidth="1"/>
    <col min="6" max="6" width="8" customWidth="1"/>
    <col min="7" max="7" width="8.28515625" bestFit="1" customWidth="1"/>
    <col min="8" max="8" width="8.5703125" customWidth="1"/>
    <col min="9" max="12" width="9" bestFit="1" customWidth="1"/>
  </cols>
  <sheetData>
    <row r="1" spans="1:28" ht="20.25" x14ac:dyDescent="0.2">
      <c r="A1" s="93"/>
      <c r="B1" s="93"/>
      <c r="C1" s="93"/>
      <c r="D1" s="93"/>
      <c r="E1" s="102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8" ht="15" customHeight="1" x14ac:dyDescent="0.25">
      <c r="A2" s="229" t="s">
        <v>22</v>
      </c>
      <c r="B2" s="230">
        <v>2005</v>
      </c>
      <c r="C2" s="230">
        <v>2006</v>
      </c>
      <c r="D2" s="230">
        <v>2007</v>
      </c>
      <c r="E2" s="230">
        <v>2008</v>
      </c>
      <c r="F2" s="230">
        <v>2009</v>
      </c>
      <c r="G2" s="230">
        <v>2010</v>
      </c>
      <c r="H2" s="230">
        <v>2011</v>
      </c>
      <c r="I2" s="230">
        <v>2012</v>
      </c>
      <c r="J2" s="230">
        <v>2013</v>
      </c>
      <c r="K2" s="230">
        <v>2014</v>
      </c>
      <c r="L2" s="230">
        <v>2015</v>
      </c>
      <c r="M2" s="230">
        <v>2016</v>
      </c>
      <c r="N2" s="230">
        <v>2017</v>
      </c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1:28" ht="15" customHeight="1" x14ac:dyDescent="0.2">
      <c r="A3" s="231" t="s">
        <v>52</v>
      </c>
      <c r="B3" s="232">
        <f>'[1]Teploty v etapách'!$H$2</f>
        <v>17.78125</v>
      </c>
      <c r="C3" s="232">
        <f>'[8]Teploty v etapách'!$H$2</f>
        <v>20.333333333333332</v>
      </c>
      <c r="D3" s="232">
        <f>'[14]Teploty v etapách'!$H$2</f>
        <v>20.263157894736842</v>
      </c>
      <c r="E3" s="232">
        <v>20.6</v>
      </c>
      <c r="F3" s="232">
        <f>'[9]Teploty v etapách'!$H$2</f>
        <v>19.535714285714285</v>
      </c>
      <c r="G3" s="232">
        <v>17.3</v>
      </c>
      <c r="H3" s="232">
        <v>19.5</v>
      </c>
      <c r="I3" s="232">
        <f>'[10]Teploty v etapách'!$H$2</f>
        <v>19.032258064516128</v>
      </c>
      <c r="J3" s="232">
        <f>'[11]Teploty v etapách'!$H$2</f>
        <v>18.133333333333333</v>
      </c>
      <c r="K3" s="232">
        <v>19</v>
      </c>
      <c r="L3" s="232">
        <f>'[13]Teploty v etapách'!$H$2</f>
        <v>18.566666666666666</v>
      </c>
      <c r="M3" s="232">
        <v>18.100000000000001</v>
      </c>
      <c r="N3" s="232">
        <v>19.8</v>
      </c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</row>
    <row r="4" spans="1:28" ht="15.75" x14ac:dyDescent="0.2">
      <c r="A4" s="233" t="s">
        <v>53</v>
      </c>
      <c r="B4" s="234">
        <f>'[1]Teploty v etapách'!$H$4</f>
        <v>28</v>
      </c>
      <c r="C4" s="234">
        <f>'[8]Teploty v etapách'!$H$4</f>
        <v>32</v>
      </c>
      <c r="D4" s="234">
        <f>'[14]Teploty v etapách'!$H$4</f>
        <v>35</v>
      </c>
      <c r="E4" s="234">
        <v>29</v>
      </c>
      <c r="F4" s="234">
        <f>'[9]Teploty v etapách'!$H$4</f>
        <v>27</v>
      </c>
      <c r="G4" s="234">
        <v>28</v>
      </c>
      <c r="H4" s="234">
        <v>32</v>
      </c>
      <c r="I4" s="234">
        <f>'[10]Teploty v etapách'!$H$4</f>
        <v>27</v>
      </c>
      <c r="J4" s="234">
        <f>'[11]Teploty v etapách'!$H$4</f>
        <v>34</v>
      </c>
      <c r="K4" s="234">
        <v>28</v>
      </c>
      <c r="L4" s="234">
        <f>'[13]Teploty v etapách'!$H$4</f>
        <v>33</v>
      </c>
      <c r="M4" s="234">
        <v>27</v>
      </c>
      <c r="N4" s="234">
        <v>37</v>
      </c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1:28" ht="15.75" x14ac:dyDescent="0.2">
      <c r="A5" s="235" t="s">
        <v>54</v>
      </c>
      <c r="B5" s="243">
        <f>'[1]Teploty v etapách'!$H$6</f>
        <v>7</v>
      </c>
      <c r="C5" s="243">
        <f>'[8]Teploty v etapách'!$H$6</f>
        <v>9</v>
      </c>
      <c r="D5" s="243">
        <f>'[14]Teploty v etapách'!$H$6</f>
        <v>13</v>
      </c>
      <c r="E5" s="243">
        <f>'[2]Teploty v etapách'!$D$23</f>
        <v>8</v>
      </c>
      <c r="F5" s="243">
        <f>'[9]Teploty v etapách'!$H$6</f>
        <v>4</v>
      </c>
      <c r="G5" s="243">
        <v>6</v>
      </c>
      <c r="H5" s="243">
        <v>5</v>
      </c>
      <c r="I5" s="243">
        <f>'[10]Teploty v etapách'!$H$6</f>
        <v>7</v>
      </c>
      <c r="J5" s="243">
        <f>'[11]Teploty v etapách'!$H$6</f>
        <v>2</v>
      </c>
      <c r="K5" s="243">
        <v>5</v>
      </c>
      <c r="L5" s="243">
        <f>'[13]Teploty v etapách'!$H$6</f>
        <v>4</v>
      </c>
      <c r="M5" s="243">
        <v>4</v>
      </c>
      <c r="N5" s="243">
        <v>0</v>
      </c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6" spans="1:28" ht="13.5" thickBot="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8" ht="21" thickBot="1" x14ac:dyDescent="0.35">
      <c r="A7" s="93"/>
      <c r="B7" s="93"/>
      <c r="C7" s="93"/>
      <c r="D7" s="93"/>
      <c r="E7" s="166" t="s">
        <v>346</v>
      </c>
      <c r="F7" s="167"/>
      <c r="G7" s="168"/>
      <c r="H7" s="169"/>
      <c r="I7" s="170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x14ac:dyDescent="0.2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x14ac:dyDescent="0.2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x14ac:dyDescent="0.2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x14ac:dyDescent="0.2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x14ac:dyDescent="0.2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x14ac:dyDescent="0.2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x14ac:dyDescent="0.2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x14ac:dyDescent="0.2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x14ac:dyDescent="0.2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x14ac:dyDescent="0.2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x14ac:dyDescent="0.2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x14ac:dyDescent="0.2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x14ac:dyDescent="0.2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x14ac:dyDescent="0.2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x14ac:dyDescent="0.2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x14ac:dyDescent="0.2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x14ac:dyDescent="0.2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x14ac:dyDescent="0.2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x14ac:dyDescent="0.2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x14ac:dyDescent="0.2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x14ac:dyDescent="0.2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x14ac:dyDescent="0.2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x14ac:dyDescent="0.2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x14ac:dyDescent="0.2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x14ac:dyDescent="0.2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x14ac:dyDescent="0.2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x14ac:dyDescent="0.2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x14ac:dyDescent="0.2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x14ac:dyDescent="0.2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x14ac:dyDescent="0.2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x14ac:dyDescent="0.2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x14ac:dyDescent="0.2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x14ac:dyDescent="0.2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x14ac:dyDescent="0.2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x14ac:dyDescent="0.2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x14ac:dyDescent="0.2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x14ac:dyDescent="0.2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x14ac:dyDescent="0.2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</row>
    <row r="49" spans="1:14" x14ac:dyDescent="0.2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</row>
    <row r="50" spans="1:14" x14ac:dyDescent="0.2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</row>
    <row r="51" spans="1:14" x14ac:dyDescent="0.2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</row>
    <row r="52" spans="1:14" x14ac:dyDescent="0.2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</row>
    <row r="53" spans="1:14" x14ac:dyDescent="0.2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</row>
    <row r="54" spans="1:14" x14ac:dyDescent="0.2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</row>
    <row r="55" spans="1:14" x14ac:dyDescent="0.2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</row>
    <row r="56" spans="1:14" x14ac:dyDescent="0.2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</row>
    <row r="57" spans="1:14" x14ac:dyDescent="0.2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</row>
    <row r="58" spans="1:14" x14ac:dyDescent="0.2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</row>
    <row r="59" spans="1:14" x14ac:dyDescent="0.2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</row>
    <row r="60" spans="1:14" x14ac:dyDescent="0.2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</row>
    <row r="61" spans="1:14" x14ac:dyDescent="0.2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</row>
    <row r="64" spans="1:14" x14ac:dyDescent="0.2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</row>
    <row r="65" spans="1:14" x14ac:dyDescent="0.2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</row>
    <row r="66" spans="1:14" x14ac:dyDescent="0.2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</row>
    <row r="67" spans="1:14" x14ac:dyDescent="0.2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</row>
    <row r="68" spans="1:14" x14ac:dyDescent="0.2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</row>
    <row r="69" spans="1:14" x14ac:dyDescent="0.2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</row>
    <row r="70" spans="1:14" x14ac:dyDescent="0.2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</row>
    <row r="71" spans="1:14" x14ac:dyDescent="0.2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</row>
    <row r="72" spans="1:14" x14ac:dyDescent="0.2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</row>
    <row r="73" spans="1:14" x14ac:dyDescent="0.2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</row>
    <row r="74" spans="1:14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</row>
    <row r="75" spans="1:14" x14ac:dyDescent="0.2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</row>
    <row r="76" spans="1:14" x14ac:dyDescent="0.2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</row>
    <row r="77" spans="1:14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</row>
    <row r="78" spans="1:14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</row>
    <row r="79" spans="1:14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</row>
    <row r="80" spans="1:14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</row>
    <row r="81" spans="1:14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</row>
    <row r="82" spans="1:14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</row>
    <row r="83" spans="1:14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</row>
    <row r="84" spans="1:14" x14ac:dyDescent="0.2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</row>
    <row r="85" spans="1:14" x14ac:dyDescent="0.2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</row>
    <row r="86" spans="1:14" x14ac:dyDescent="0.2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</row>
    <row r="87" spans="1:14" x14ac:dyDescent="0.2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</row>
    <row r="88" spans="1:14" x14ac:dyDescent="0.2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</row>
    <row r="89" spans="1:14" x14ac:dyDescent="0.2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</row>
    <row r="90" spans="1:14" x14ac:dyDescent="0.2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</row>
    <row r="91" spans="1:14" x14ac:dyDescent="0.2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</row>
    <row r="92" spans="1:14" x14ac:dyDescent="0.2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workbookViewId="0">
      <selection activeCell="U13" sqref="U13"/>
    </sheetView>
  </sheetViews>
  <sheetFormatPr defaultRowHeight="12.75" x14ac:dyDescent="0.2"/>
  <cols>
    <col min="2" max="17" width="6.85546875" customWidth="1"/>
    <col min="18" max="18" width="6.42578125" bestFit="1" customWidth="1"/>
  </cols>
  <sheetData>
    <row r="1" spans="1:29" ht="28.5" thickBot="1" x14ac:dyDescent="0.45">
      <c r="A1" s="93"/>
      <c r="B1" s="93"/>
      <c r="C1" s="158"/>
      <c r="D1" s="93"/>
      <c r="E1" s="159" t="s">
        <v>45</v>
      </c>
      <c r="F1" s="160"/>
      <c r="G1" s="161"/>
      <c r="H1" s="162"/>
      <c r="I1" s="162"/>
      <c r="J1" s="162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 ht="13.5" thickBot="1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15" x14ac:dyDescent="0.2">
      <c r="A3" s="171" t="s">
        <v>22</v>
      </c>
      <c r="B3" s="172">
        <v>2001</v>
      </c>
      <c r="C3" s="172">
        <v>2002</v>
      </c>
      <c r="D3" s="172">
        <v>2003</v>
      </c>
      <c r="E3" s="173">
        <v>2004</v>
      </c>
      <c r="F3" s="173">
        <v>2005</v>
      </c>
      <c r="G3" s="173">
        <v>2006</v>
      </c>
      <c r="H3" s="173">
        <v>2007</v>
      </c>
      <c r="I3" s="173">
        <v>2008</v>
      </c>
      <c r="J3" s="173">
        <v>2009</v>
      </c>
      <c r="K3" s="173">
        <v>2010</v>
      </c>
      <c r="L3" s="173">
        <v>2011</v>
      </c>
      <c r="M3" s="173">
        <v>2012</v>
      </c>
      <c r="N3" s="173">
        <v>2013</v>
      </c>
      <c r="O3" s="173">
        <v>2014</v>
      </c>
      <c r="P3" s="173">
        <v>2015</v>
      </c>
      <c r="Q3" s="173">
        <v>2016</v>
      </c>
      <c r="R3" s="173">
        <v>2017</v>
      </c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 ht="30.75" thickBot="1" x14ac:dyDescent="0.25">
      <c r="A4" s="174" t="s">
        <v>23</v>
      </c>
      <c r="B4" s="175">
        <v>16</v>
      </c>
      <c r="C4" s="175">
        <v>22</v>
      </c>
      <c r="D4" s="175">
        <v>30</v>
      </c>
      <c r="E4" s="176">
        <v>36</v>
      </c>
      <c r="F4" s="177">
        <v>37</v>
      </c>
      <c r="G4" s="177">
        <v>43</v>
      </c>
      <c r="H4" s="177">
        <v>38</v>
      </c>
      <c r="I4" s="178">
        <v>54</v>
      </c>
      <c r="J4" s="178">
        <v>54</v>
      </c>
      <c r="K4" s="177">
        <v>52</v>
      </c>
      <c r="L4" s="179">
        <v>54</v>
      </c>
      <c r="M4" s="177">
        <v>47</v>
      </c>
      <c r="N4" s="177">
        <v>49</v>
      </c>
      <c r="O4" s="177">
        <v>44</v>
      </c>
      <c r="P4" s="177">
        <v>48</v>
      </c>
      <c r="Q4" s="177">
        <v>44</v>
      </c>
      <c r="R4" s="177">
        <v>49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1:29" ht="34.5" customHeight="1" x14ac:dyDescent="0.2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x14ac:dyDescent="0.2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</row>
    <row r="7" spans="1:29" x14ac:dyDescent="0.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x14ac:dyDescent="0.2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 x14ac:dyDescent="0.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x14ac:dyDescent="0.2">
      <c r="A10" s="4"/>
      <c r="B10" s="1"/>
      <c r="C10" s="1"/>
      <c r="D10" s="1"/>
      <c r="E10" s="1"/>
      <c r="F10" s="1"/>
      <c r="G10" s="1"/>
      <c r="H10" s="1"/>
      <c r="I10" s="1"/>
      <c r="J10" s="2"/>
      <c r="K10" s="2"/>
      <c r="L10" s="1"/>
      <c r="M10" s="1"/>
      <c r="N10" s="1"/>
      <c r="O10" s="1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 x14ac:dyDescent="0.2">
      <c r="A11" s="3"/>
      <c r="B11" s="2"/>
      <c r="C11" s="1"/>
      <c r="D11" s="1"/>
      <c r="E11" s="1"/>
      <c r="F11" s="1"/>
      <c r="G11" s="1"/>
      <c r="H11" s="1"/>
      <c r="I11" s="1"/>
      <c r="J11" s="2"/>
      <c r="K11" s="2"/>
      <c r="L11" s="1"/>
      <c r="M11" s="1"/>
      <c r="N11" s="1"/>
      <c r="O11" s="1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spans="1:29" x14ac:dyDescent="0.2">
      <c r="A12" s="4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spans="1:29" x14ac:dyDescent="0.2">
      <c r="A13" s="3"/>
      <c r="B13" s="2"/>
      <c r="C13" s="2"/>
      <c r="D13" s="2"/>
      <c r="E13" s="2"/>
      <c r="F13" s="2"/>
      <c r="G13" s="2"/>
      <c r="H13" s="1"/>
      <c r="I13" s="1"/>
      <c r="J13" s="1"/>
      <c r="K13" s="1"/>
      <c r="L13" s="1"/>
      <c r="M13" s="1"/>
      <c r="N13" s="1"/>
      <c r="O13" s="1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 x14ac:dyDescent="0.2">
      <c r="A14" s="4"/>
      <c r="B14" s="2"/>
      <c r="C14" s="2"/>
      <c r="D14" s="2"/>
      <c r="E14" s="2"/>
      <c r="F14" s="2"/>
      <c r="G14" s="2"/>
      <c r="H14" s="1"/>
      <c r="I14" s="1"/>
      <c r="J14" s="1"/>
      <c r="K14" s="1"/>
      <c r="L14" s="1"/>
      <c r="M14" s="1"/>
      <c r="N14" s="1"/>
      <c r="O14" s="1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x14ac:dyDescent="0.2">
      <c r="A15" s="2"/>
      <c r="B15" s="2"/>
      <c r="C15" s="2"/>
      <c r="D15" s="2"/>
      <c r="E15" s="2"/>
      <c r="F15" s="2"/>
      <c r="G15" s="2"/>
      <c r="H15" s="1"/>
      <c r="I15" s="1"/>
      <c r="J15" s="1"/>
      <c r="K15" s="1"/>
      <c r="L15" s="1"/>
      <c r="M15" s="1"/>
      <c r="N15" s="1"/>
      <c r="O15" s="1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1:29" x14ac:dyDescent="0.2">
      <c r="A16" s="2"/>
      <c r="B16" s="2"/>
      <c r="C16" s="2"/>
      <c r="D16" s="2"/>
      <c r="E16" s="2"/>
      <c r="F16" s="2"/>
      <c r="G16" s="2"/>
      <c r="H16" s="1"/>
      <c r="I16" s="1"/>
      <c r="J16" s="1"/>
      <c r="K16" s="1"/>
      <c r="L16" s="1"/>
      <c r="M16" s="1"/>
      <c r="N16" s="1"/>
      <c r="O16" s="1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</row>
    <row r="17" spans="1:29" x14ac:dyDescent="0.2">
      <c r="A17" s="2"/>
      <c r="B17" s="2"/>
      <c r="C17" s="2"/>
      <c r="D17" s="2"/>
      <c r="E17" s="2"/>
      <c r="F17" s="2"/>
      <c r="G17" s="2"/>
      <c r="H17" s="1"/>
      <c r="I17" s="1"/>
      <c r="J17" s="1"/>
      <c r="K17" s="1"/>
      <c r="L17" s="1"/>
      <c r="M17" s="1"/>
      <c r="N17" s="1"/>
      <c r="O17" s="1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1:29" x14ac:dyDescent="0.2">
      <c r="A18" s="2"/>
      <c r="B18" s="2"/>
      <c r="C18" s="2"/>
      <c r="D18" s="2"/>
      <c r="E18" s="2"/>
      <c r="F18" s="2"/>
      <c r="G18" s="2"/>
      <c r="H18" s="1"/>
      <c r="I18" s="1"/>
      <c r="J18" s="1"/>
      <c r="K18" s="1"/>
      <c r="L18" s="1"/>
      <c r="M18" s="1"/>
      <c r="N18" s="1"/>
      <c r="O18" s="1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  <row r="19" spans="1:29" x14ac:dyDescent="0.2">
      <c r="A19" s="2"/>
      <c r="B19" s="2"/>
      <c r="C19" s="2"/>
      <c r="D19" s="2"/>
      <c r="E19" s="2"/>
      <c r="F19" s="2"/>
      <c r="G19" s="2"/>
      <c r="H19" s="1"/>
      <c r="I19" s="1"/>
      <c r="J19" s="1"/>
      <c r="K19" s="1"/>
      <c r="L19" s="1"/>
      <c r="M19" s="1"/>
      <c r="N19" s="1"/>
      <c r="O19" s="1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</row>
    <row r="20" spans="1:29" x14ac:dyDescent="0.2">
      <c r="A20" s="2"/>
      <c r="B20" s="2"/>
      <c r="C20" s="2"/>
      <c r="D20" s="2"/>
      <c r="E20" s="2"/>
      <c r="F20" s="2"/>
      <c r="G20" s="2"/>
      <c r="H20" s="1"/>
      <c r="I20" s="1"/>
      <c r="J20" s="1"/>
      <c r="K20" s="1"/>
      <c r="L20" s="1"/>
      <c r="M20" s="1"/>
      <c r="N20" s="1"/>
      <c r="O20" s="1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2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2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2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 spans="1:2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 spans="1:2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 spans="1:2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 spans="1:2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x14ac:dyDescent="0.2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x14ac:dyDescent="0.2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x14ac:dyDescent="0.2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x14ac:dyDescent="0.2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x14ac:dyDescent="0.2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x14ac:dyDescent="0.2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x14ac:dyDescent="0.2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x14ac:dyDescent="0.2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x14ac:dyDescent="0.2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x14ac:dyDescent="0.2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x14ac:dyDescent="0.2"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</row>
    <row r="45" spans="1:28" x14ac:dyDescent="0.2"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</row>
    <row r="46" spans="1:28" x14ac:dyDescent="0.2"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</row>
    <row r="47" spans="1:28" x14ac:dyDescent="0.2"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</row>
    <row r="48" spans="1:28" x14ac:dyDescent="0.2"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</row>
    <row r="49" spans="6:24" x14ac:dyDescent="0.2"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</row>
    <row r="50" spans="6:24" x14ac:dyDescent="0.2"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</row>
    <row r="51" spans="6:24" x14ac:dyDescent="0.2"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</row>
    <row r="52" spans="6:24" x14ac:dyDescent="0.2"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</row>
    <row r="53" spans="6:24" x14ac:dyDescent="0.2"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0"/>
  <sheetViews>
    <sheetView workbookViewId="0">
      <selection activeCell="G27" sqref="G27"/>
    </sheetView>
  </sheetViews>
  <sheetFormatPr defaultRowHeight="12.75" x14ac:dyDescent="0.2"/>
  <cols>
    <col min="3" max="3" width="3.42578125" customWidth="1"/>
    <col min="4" max="4" width="11.42578125" customWidth="1"/>
    <col min="5" max="5" width="9.28515625" customWidth="1"/>
    <col min="6" max="6" width="12" bestFit="1" customWidth="1"/>
    <col min="7" max="7" width="20" customWidth="1"/>
    <col min="8" max="8" width="17.28515625" customWidth="1"/>
    <col min="9" max="9" width="14.85546875" bestFit="1" customWidth="1"/>
    <col min="11" max="11" width="12.85546875" customWidth="1"/>
  </cols>
  <sheetData>
    <row r="1" spans="1:20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4" thickBot="1" x14ac:dyDescent="0.4">
      <c r="A2" s="1"/>
      <c r="B2" s="1"/>
      <c r="C2" s="1"/>
      <c r="D2" s="1"/>
      <c r="E2" s="59" t="s">
        <v>28</v>
      </c>
      <c r="F2" s="60"/>
      <c r="G2" s="60"/>
      <c r="H2" s="6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3.5" thickBot="1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54.75" thickBot="1" x14ac:dyDescent="0.25">
      <c r="A4" s="1"/>
      <c r="B4" s="1"/>
      <c r="C4" s="1"/>
      <c r="D4" s="1"/>
      <c r="E4" s="91" t="s">
        <v>22</v>
      </c>
      <c r="F4" s="92" t="s">
        <v>274</v>
      </c>
      <c r="G4" s="91" t="s">
        <v>31</v>
      </c>
      <c r="H4" s="75" t="s">
        <v>437</v>
      </c>
      <c r="I4" s="76">
        <f>F21/F5</f>
        <v>3.6173913043478261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3.25" x14ac:dyDescent="0.35">
      <c r="A5" s="1"/>
      <c r="B5" s="1"/>
      <c r="C5" s="1"/>
      <c r="D5" s="1"/>
      <c r="E5" s="62">
        <v>2001</v>
      </c>
      <c r="F5" s="70">
        <f>'[4]Tabulka pravidelnostii'!$AC$20</f>
        <v>5.3076923076923075</v>
      </c>
      <c r="G5" s="71" t="s">
        <v>30</v>
      </c>
      <c r="H5" s="93"/>
      <c r="I5" s="142"/>
      <c r="J5" s="12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8.75" x14ac:dyDescent="0.25">
      <c r="A6" s="1"/>
      <c r="B6" s="1"/>
      <c r="C6" s="1"/>
      <c r="D6" s="2"/>
      <c r="E6" s="66">
        <v>2002</v>
      </c>
      <c r="F6" s="72">
        <f>'[5]Tabulka pravidelnostii'!$AD$26</f>
        <v>8.9259259259259256</v>
      </c>
      <c r="G6" s="79">
        <f t="shared" ref="G6:G11" si="0">(F6/F5)/100</f>
        <v>1.6816961889425656E-2</v>
      </c>
      <c r="H6" s="93"/>
      <c r="I6" s="93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8.75" x14ac:dyDescent="0.25">
      <c r="A7" s="1"/>
      <c r="B7" s="1"/>
      <c r="C7" s="1"/>
      <c r="D7" s="10"/>
      <c r="E7" s="66">
        <v>2003</v>
      </c>
      <c r="F7" s="72">
        <f>'[6]Tabulka pravidelnostii'!$AE$34</f>
        <v>9.1785714285714288</v>
      </c>
      <c r="G7" s="73">
        <f t="shared" si="0"/>
        <v>1.0283046828689984E-2</v>
      </c>
      <c r="H7" s="93"/>
      <c r="I7" s="143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8.75" x14ac:dyDescent="0.25">
      <c r="A8" s="1"/>
      <c r="B8" s="1"/>
      <c r="C8" s="1"/>
      <c r="D8" s="11"/>
      <c r="E8" s="66">
        <v>2004</v>
      </c>
      <c r="F8" s="72">
        <f>'[7]Tabulka pravidelnostii'!$AE$39</f>
        <v>8.75</v>
      </c>
      <c r="G8" s="74">
        <f t="shared" si="0"/>
        <v>9.5330739299610886E-3</v>
      </c>
      <c r="H8" s="93"/>
      <c r="I8" s="144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8.75" x14ac:dyDescent="0.25">
      <c r="A9" s="1"/>
      <c r="B9" s="1"/>
      <c r="C9" s="1"/>
      <c r="D9" s="1"/>
      <c r="E9" s="66">
        <v>2005</v>
      </c>
      <c r="F9" s="72">
        <f>'[1]Počet jezdců v etapě'!$AI$40</f>
        <v>9.96875</v>
      </c>
      <c r="G9" s="73">
        <f t="shared" si="0"/>
        <v>1.1392857142857142E-2</v>
      </c>
      <c r="H9" s="93"/>
      <c r="I9" s="93"/>
      <c r="J9" s="5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.75" x14ac:dyDescent="0.25">
      <c r="A10" s="1"/>
      <c r="B10" s="1"/>
      <c r="C10" s="1"/>
      <c r="D10" s="1"/>
      <c r="E10" s="66">
        <v>2006</v>
      </c>
      <c r="F10" s="72">
        <f>'[8]Počet jezdců v etapě'!$AH$46</f>
        <v>9.9259259259259256</v>
      </c>
      <c r="G10" s="73">
        <f t="shared" si="0"/>
        <v>9.9570416811796108E-3</v>
      </c>
      <c r="H10" s="93"/>
      <c r="I10" s="9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8.75" x14ac:dyDescent="0.25">
      <c r="A11" s="1"/>
      <c r="B11" s="1"/>
      <c r="C11" s="1"/>
      <c r="D11" s="1"/>
      <c r="E11" s="66">
        <v>2007</v>
      </c>
      <c r="F11" s="72">
        <v>11.3</v>
      </c>
      <c r="G11" s="73">
        <f t="shared" si="0"/>
        <v>1.1384328358208956E-2</v>
      </c>
      <c r="H11" s="93"/>
      <c r="I11" s="9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8.75" x14ac:dyDescent="0.25">
      <c r="A12" s="1"/>
      <c r="B12" s="1"/>
      <c r="C12" s="1"/>
      <c r="D12" s="1"/>
      <c r="E12" s="66">
        <v>2008</v>
      </c>
      <c r="F12" s="72">
        <v>15.27</v>
      </c>
      <c r="G12" s="73">
        <f t="shared" ref="G12:G17" si="1">(F12/F11)/100</f>
        <v>1.3513274336283186E-2</v>
      </c>
      <c r="H12" s="93"/>
      <c r="I12" s="9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8.75" x14ac:dyDescent="0.25">
      <c r="A13" s="1"/>
      <c r="B13" s="1"/>
      <c r="C13" s="1"/>
      <c r="D13" s="1"/>
      <c r="E13" s="66">
        <v>2009</v>
      </c>
      <c r="F13" s="72">
        <f>'[9]Počet jezdců v etapě'!$AE$57</f>
        <v>17.107142857142858</v>
      </c>
      <c r="G13" s="73">
        <f t="shared" si="1"/>
        <v>1.120310599681916E-2</v>
      </c>
      <c r="H13" s="93"/>
      <c r="I13" s="93"/>
      <c r="J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8.75" x14ac:dyDescent="0.25">
      <c r="A14" s="1"/>
      <c r="B14" s="1"/>
      <c r="C14" s="1"/>
      <c r="D14" s="1"/>
      <c r="E14" s="66">
        <v>2010</v>
      </c>
      <c r="F14" s="72">
        <v>14.13</v>
      </c>
      <c r="G14" s="103">
        <f t="shared" si="1"/>
        <v>8.2597077244258871E-3</v>
      </c>
      <c r="H14" s="93"/>
      <c r="I14" s="9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8.75" x14ac:dyDescent="0.25">
      <c r="A15" s="1"/>
      <c r="B15" s="1"/>
      <c r="C15" s="1"/>
      <c r="D15" s="1"/>
      <c r="E15" s="66">
        <v>2011</v>
      </c>
      <c r="F15" s="72">
        <v>15.26</v>
      </c>
      <c r="G15" s="73">
        <f t="shared" si="1"/>
        <v>1.0799716914366595E-2</v>
      </c>
      <c r="H15" s="93"/>
      <c r="I15" s="9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8.75" x14ac:dyDescent="0.25">
      <c r="A16" s="1"/>
      <c r="B16" s="1"/>
      <c r="C16" s="1"/>
      <c r="D16" s="1"/>
      <c r="E16" s="66">
        <v>2012</v>
      </c>
      <c r="F16" s="72">
        <f>'[10]Počet jezdců v etapě'!$AH$57</f>
        <v>16.096774193548388</v>
      </c>
      <c r="G16" s="73">
        <f t="shared" si="1"/>
        <v>1.0548344818839048E-2</v>
      </c>
      <c r="H16" s="93"/>
      <c r="I16" s="9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14" customFormat="1" ht="18.75" x14ac:dyDescent="0.25">
      <c r="A17" s="13"/>
      <c r="B17" s="13"/>
      <c r="C17" s="13"/>
      <c r="D17" s="13"/>
      <c r="E17" s="66">
        <v>2013</v>
      </c>
      <c r="F17" s="72">
        <f>'[11]Počet jezdců v etapě'!$AH$57</f>
        <v>15.7</v>
      </c>
      <c r="G17" s="103">
        <f t="shared" si="1"/>
        <v>9.7535070140280563E-3</v>
      </c>
      <c r="H17" s="1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 ht="18.75" x14ac:dyDescent="0.25">
      <c r="A18" s="1"/>
      <c r="B18" s="1"/>
      <c r="C18" s="1"/>
      <c r="D18" s="1"/>
      <c r="E18" s="66">
        <v>2014</v>
      </c>
      <c r="F18" s="72">
        <v>17.03</v>
      </c>
      <c r="G18" s="73">
        <f>(F18/F17)/100</f>
        <v>1.0847133757961784E-2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8.75" x14ac:dyDescent="0.25">
      <c r="A19" s="1"/>
      <c r="B19" s="1"/>
      <c r="C19" s="1"/>
      <c r="D19" s="1"/>
      <c r="E19" s="66">
        <v>2015</v>
      </c>
      <c r="F19" s="244">
        <f>'[13]Počet individálních účastí'!$AH$57</f>
        <v>17.233333333333334</v>
      </c>
      <c r="G19" s="73">
        <f>(F19/F18)/100</f>
        <v>1.0119397142297905E-2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8.75" x14ac:dyDescent="0.25">
      <c r="A20" s="1"/>
      <c r="B20" s="1"/>
      <c r="C20" s="1"/>
      <c r="D20" s="1"/>
      <c r="E20" s="66">
        <v>2016</v>
      </c>
      <c r="F20" s="244">
        <v>17.48</v>
      </c>
      <c r="G20" s="73">
        <f>(F20/F19)/100</f>
        <v>1.0143133462282398E-2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8.75" x14ac:dyDescent="0.25">
      <c r="A21" s="1"/>
      <c r="B21" s="1"/>
      <c r="C21" s="1"/>
      <c r="D21" s="1"/>
      <c r="E21" s="66">
        <v>2017</v>
      </c>
      <c r="F21" s="226">
        <v>19.2</v>
      </c>
      <c r="G21" s="73">
        <f>(F21/F20)/100</f>
        <v>1.0983981693363844E-2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">
      <c r="A44" s="1"/>
      <c r="B44" s="1"/>
      <c r="C44" s="1"/>
      <c r="D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">
      <c r="A45" s="1"/>
      <c r="B45" s="1"/>
      <c r="C45" s="1"/>
      <c r="D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">
      <c r="A46" s="1"/>
      <c r="B46" s="1"/>
      <c r="C46" s="1"/>
      <c r="D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">
      <c r="O64" s="1"/>
      <c r="P64" s="1"/>
      <c r="Q64" s="1"/>
      <c r="R64" s="1"/>
      <c r="S64" s="1"/>
      <c r="T64" s="1"/>
    </row>
    <row r="65" spans="15:20" x14ac:dyDescent="0.2">
      <c r="O65" s="1"/>
      <c r="P65" s="1"/>
      <c r="Q65" s="1"/>
      <c r="R65" s="1"/>
      <c r="S65" s="1"/>
      <c r="T65" s="1"/>
    </row>
    <row r="66" spans="15:20" x14ac:dyDescent="0.2">
      <c r="O66" s="1"/>
      <c r="P66" s="1"/>
      <c r="Q66" s="1"/>
      <c r="R66" s="1"/>
      <c r="S66" s="1"/>
      <c r="T66" s="1"/>
    </row>
    <row r="67" spans="15:20" x14ac:dyDescent="0.2">
      <c r="O67" s="1"/>
      <c r="P67" s="1"/>
      <c r="Q67" s="1"/>
      <c r="R67" s="1"/>
      <c r="S67" s="1"/>
      <c r="T67" s="1"/>
    </row>
    <row r="68" spans="15:20" x14ac:dyDescent="0.2">
      <c r="O68" s="1"/>
      <c r="P68" s="1"/>
      <c r="Q68" s="1"/>
      <c r="R68" s="1"/>
      <c r="S68" s="1"/>
      <c r="T68" s="1"/>
    </row>
    <row r="69" spans="15:20" x14ac:dyDescent="0.2">
      <c r="O69" s="1"/>
      <c r="P69" s="1"/>
      <c r="Q69" s="1"/>
      <c r="R69" s="1"/>
      <c r="S69" s="1"/>
      <c r="T69" s="1"/>
    </row>
    <row r="70" spans="15:20" x14ac:dyDescent="0.2">
      <c r="O70" s="1"/>
      <c r="P70" s="1"/>
      <c r="Q70" s="1"/>
      <c r="R70" s="1"/>
      <c r="S70" s="1"/>
      <c r="T70" s="1"/>
    </row>
    <row r="71" spans="15:20" x14ac:dyDescent="0.2">
      <c r="O71" s="1"/>
      <c r="P71" s="1"/>
      <c r="Q71" s="1"/>
      <c r="R71" s="1"/>
      <c r="S71" s="1"/>
      <c r="T71" s="1"/>
    </row>
    <row r="72" spans="15:20" x14ac:dyDescent="0.2">
      <c r="O72" s="1"/>
      <c r="P72" s="1"/>
      <c r="Q72" s="1"/>
      <c r="R72" s="1"/>
      <c r="S72" s="1"/>
      <c r="T72" s="1"/>
    </row>
    <row r="73" spans="15:20" x14ac:dyDescent="0.2">
      <c r="O73" s="1"/>
      <c r="P73" s="1"/>
      <c r="Q73" s="1"/>
      <c r="R73" s="1"/>
      <c r="S73" s="1"/>
      <c r="T73" s="1"/>
    </row>
    <row r="74" spans="15:20" x14ac:dyDescent="0.2">
      <c r="O74" s="1"/>
      <c r="P74" s="1"/>
      <c r="Q74" s="1"/>
      <c r="R74" s="1"/>
      <c r="S74" s="1"/>
      <c r="T74" s="1"/>
    </row>
    <row r="75" spans="15:20" x14ac:dyDescent="0.2">
      <c r="O75" s="1"/>
      <c r="P75" s="1"/>
      <c r="Q75" s="1"/>
      <c r="R75" s="1"/>
      <c r="S75" s="1"/>
      <c r="T75" s="1"/>
    </row>
    <row r="76" spans="15:20" x14ac:dyDescent="0.2">
      <c r="O76" s="1"/>
      <c r="P76" s="1"/>
      <c r="Q76" s="1"/>
      <c r="R76" s="1"/>
      <c r="S76" s="1"/>
      <c r="T76" s="1"/>
    </row>
    <row r="77" spans="15:20" x14ac:dyDescent="0.2">
      <c r="O77" s="1"/>
      <c r="P77" s="1"/>
      <c r="Q77" s="1"/>
      <c r="R77" s="1"/>
      <c r="S77" s="1"/>
      <c r="T77" s="1"/>
    </row>
    <row r="78" spans="15:20" x14ac:dyDescent="0.2">
      <c r="O78" s="1"/>
      <c r="P78" s="1"/>
      <c r="Q78" s="1"/>
      <c r="R78" s="1"/>
      <c r="S78" s="1"/>
      <c r="T78" s="1"/>
    </row>
    <row r="79" spans="15:20" x14ac:dyDescent="0.2">
      <c r="O79" s="1"/>
      <c r="P79" s="1"/>
      <c r="Q79" s="1"/>
      <c r="R79" s="1"/>
      <c r="S79" s="1"/>
      <c r="T79" s="1"/>
    </row>
    <row r="80" spans="15:20" x14ac:dyDescent="0.2">
      <c r="O80" s="1"/>
      <c r="P80" s="1"/>
      <c r="Q80" s="1"/>
      <c r="R80" s="1"/>
      <c r="S80" s="1"/>
      <c r="T80" s="1"/>
    </row>
    <row r="81" spans="15:20" x14ac:dyDescent="0.2">
      <c r="O81" s="1"/>
      <c r="P81" s="1"/>
      <c r="Q81" s="1"/>
      <c r="R81" s="1"/>
      <c r="S81" s="1"/>
      <c r="T81" s="1"/>
    </row>
    <row r="82" spans="15:20" x14ac:dyDescent="0.2">
      <c r="O82" s="1"/>
      <c r="P82" s="1"/>
      <c r="Q82" s="1"/>
      <c r="R82" s="1"/>
      <c r="S82" s="1"/>
      <c r="T82" s="1"/>
    </row>
    <row r="83" spans="15:20" x14ac:dyDescent="0.2">
      <c r="O83" s="1"/>
      <c r="P83" s="1"/>
      <c r="Q83" s="1"/>
      <c r="R83" s="1"/>
      <c r="S83" s="1"/>
      <c r="T83" s="1"/>
    </row>
    <row r="84" spans="15:20" x14ac:dyDescent="0.2">
      <c r="O84" s="1"/>
      <c r="P84" s="1"/>
      <c r="Q84" s="1"/>
      <c r="R84" s="1"/>
      <c r="S84" s="1"/>
      <c r="T84" s="1"/>
    </row>
    <row r="85" spans="15:20" x14ac:dyDescent="0.2">
      <c r="O85" s="1"/>
      <c r="P85" s="1"/>
      <c r="Q85" s="1"/>
      <c r="R85" s="1"/>
      <c r="S85" s="1"/>
      <c r="T85" s="1"/>
    </row>
    <row r="86" spans="15:20" x14ac:dyDescent="0.2">
      <c r="O86" s="1"/>
      <c r="P86" s="1"/>
      <c r="Q86" s="1"/>
      <c r="R86" s="1"/>
      <c r="S86" s="1"/>
      <c r="T86" s="1"/>
    </row>
    <row r="87" spans="15:20" x14ac:dyDescent="0.2">
      <c r="O87" s="1"/>
      <c r="P87" s="1"/>
      <c r="Q87" s="1"/>
      <c r="R87" s="1"/>
      <c r="S87" s="1"/>
      <c r="T87" s="1"/>
    </row>
    <row r="88" spans="15:20" x14ac:dyDescent="0.2">
      <c r="O88" s="1"/>
      <c r="P88" s="1"/>
      <c r="Q88" s="1"/>
      <c r="R88" s="1"/>
      <c r="S88" s="1"/>
      <c r="T88" s="1"/>
    </row>
    <row r="89" spans="15:20" x14ac:dyDescent="0.2">
      <c r="O89" s="1"/>
      <c r="P89" s="1"/>
      <c r="Q89" s="1"/>
      <c r="R89" s="1"/>
      <c r="S89" s="1"/>
      <c r="T89" s="1"/>
    </row>
    <row r="90" spans="15:20" x14ac:dyDescent="0.2">
      <c r="O90" s="1"/>
      <c r="P90" s="1"/>
      <c r="Q90" s="1"/>
      <c r="R90" s="1"/>
      <c r="S90" s="1"/>
      <c r="T90" s="1"/>
    </row>
    <row r="91" spans="15:20" x14ac:dyDescent="0.2">
      <c r="O91" s="1"/>
      <c r="P91" s="1"/>
      <c r="Q91" s="1"/>
      <c r="R91" s="1"/>
      <c r="S91" s="1"/>
      <c r="T91" s="1"/>
    </row>
    <row r="92" spans="15:20" x14ac:dyDescent="0.2">
      <c r="O92" s="1"/>
      <c r="P92" s="1"/>
      <c r="Q92" s="1"/>
      <c r="R92" s="1"/>
      <c r="S92" s="1"/>
      <c r="T92" s="1"/>
    </row>
    <row r="93" spans="15:20" x14ac:dyDescent="0.2">
      <c r="O93" s="1"/>
      <c r="P93" s="1"/>
      <c r="Q93" s="1"/>
      <c r="R93" s="1"/>
      <c r="S93" s="1"/>
      <c r="T93" s="1"/>
    </row>
    <row r="94" spans="15:20" x14ac:dyDescent="0.2">
      <c r="O94" s="1"/>
      <c r="P94" s="1"/>
      <c r="Q94" s="1"/>
      <c r="R94" s="1"/>
      <c r="S94" s="1"/>
      <c r="T94" s="1"/>
    </row>
    <row r="95" spans="15:20" x14ac:dyDescent="0.2">
      <c r="O95" s="1"/>
      <c r="P95" s="1"/>
      <c r="Q95" s="1"/>
      <c r="R95" s="1"/>
      <c r="S95" s="1"/>
      <c r="T95" s="1"/>
    </row>
    <row r="96" spans="15:20" x14ac:dyDescent="0.2">
      <c r="O96" s="1"/>
      <c r="P96" s="1"/>
      <c r="Q96" s="1"/>
      <c r="R96" s="1"/>
      <c r="S96" s="1"/>
      <c r="T96" s="1"/>
    </row>
    <row r="97" spans="15:20" x14ac:dyDescent="0.2">
      <c r="O97" s="1"/>
      <c r="P97" s="1"/>
      <c r="Q97" s="1"/>
      <c r="R97" s="1"/>
      <c r="S97" s="1"/>
      <c r="T97" s="1"/>
    </row>
    <row r="98" spans="15:20" x14ac:dyDescent="0.2">
      <c r="O98" s="1"/>
      <c r="P98" s="1"/>
      <c r="Q98" s="1"/>
      <c r="R98" s="1"/>
      <c r="S98" s="1"/>
      <c r="T98" s="1"/>
    </row>
    <row r="99" spans="15:20" x14ac:dyDescent="0.2">
      <c r="O99" s="1"/>
      <c r="P99" s="1"/>
      <c r="Q99" s="1"/>
      <c r="R99" s="1"/>
      <c r="S99" s="1"/>
      <c r="T99" s="1"/>
    </row>
    <row r="100" spans="15:20" x14ac:dyDescent="0.2">
      <c r="O100" s="1"/>
      <c r="P100" s="1"/>
      <c r="Q100" s="1"/>
      <c r="R100" s="1"/>
      <c r="S100" s="1"/>
      <c r="T100" s="1"/>
    </row>
    <row r="101" spans="15:20" x14ac:dyDescent="0.2">
      <c r="O101" s="1"/>
      <c r="P101" s="1"/>
      <c r="Q101" s="1"/>
      <c r="R101" s="1"/>
      <c r="S101" s="1"/>
      <c r="T101" s="1"/>
    </row>
    <row r="102" spans="15:20" x14ac:dyDescent="0.2">
      <c r="O102" s="1"/>
      <c r="P102" s="1"/>
      <c r="Q102" s="1"/>
      <c r="R102" s="1"/>
      <c r="S102" s="1"/>
      <c r="T102" s="1"/>
    </row>
    <row r="103" spans="15:20" x14ac:dyDescent="0.2">
      <c r="O103" s="1"/>
      <c r="P103" s="1"/>
      <c r="Q103" s="1"/>
      <c r="R103" s="1"/>
      <c r="S103" s="1"/>
      <c r="T103" s="1"/>
    </row>
    <row r="104" spans="15:20" x14ac:dyDescent="0.2">
      <c r="O104" s="1"/>
      <c r="P104" s="1"/>
      <c r="Q104" s="1"/>
      <c r="R104" s="1"/>
      <c r="S104" s="1"/>
      <c r="T104" s="1"/>
    </row>
    <row r="105" spans="15:20" x14ac:dyDescent="0.2">
      <c r="O105" s="1"/>
      <c r="P105" s="1"/>
      <c r="Q105" s="1"/>
      <c r="R105" s="1"/>
      <c r="S105" s="1"/>
      <c r="T105" s="1"/>
    </row>
    <row r="106" spans="15:20" x14ac:dyDescent="0.2">
      <c r="O106" s="1"/>
      <c r="P106" s="1"/>
      <c r="Q106" s="1"/>
      <c r="R106" s="1"/>
      <c r="S106" s="1"/>
      <c r="T106" s="1"/>
    </row>
    <row r="107" spans="15:20" x14ac:dyDescent="0.2">
      <c r="O107" s="1"/>
      <c r="P107" s="1"/>
      <c r="Q107" s="1"/>
      <c r="R107" s="1"/>
      <c r="S107" s="1"/>
      <c r="T107" s="1"/>
    </row>
    <row r="108" spans="15:20" x14ac:dyDescent="0.2">
      <c r="O108" s="1"/>
      <c r="P108" s="1"/>
      <c r="Q108" s="1"/>
      <c r="R108" s="1"/>
      <c r="S108" s="1"/>
      <c r="T108" s="1"/>
    </row>
    <row r="109" spans="15:20" x14ac:dyDescent="0.2">
      <c r="O109" s="1"/>
      <c r="P109" s="1"/>
      <c r="Q109" s="1"/>
      <c r="R109" s="1"/>
      <c r="S109" s="1"/>
      <c r="T109" s="1"/>
    </row>
    <row r="110" spans="15:20" x14ac:dyDescent="0.2">
      <c r="O110" s="1"/>
      <c r="P110" s="1"/>
      <c r="Q110" s="1"/>
      <c r="R110" s="1"/>
      <c r="S110" s="1"/>
      <c r="T110" s="1"/>
    </row>
    <row r="111" spans="15:20" x14ac:dyDescent="0.2">
      <c r="O111" s="1"/>
      <c r="P111" s="1"/>
      <c r="Q111" s="1"/>
      <c r="R111" s="1"/>
      <c r="S111" s="1"/>
      <c r="T111" s="1"/>
    </row>
    <row r="112" spans="15:20" x14ac:dyDescent="0.2">
      <c r="O112" s="1"/>
      <c r="P112" s="1"/>
      <c r="Q112" s="1"/>
      <c r="R112" s="1"/>
      <c r="S112" s="1"/>
      <c r="T112" s="1"/>
    </row>
    <row r="113" spans="15:20" x14ac:dyDescent="0.2">
      <c r="O113" s="1"/>
      <c r="P113" s="1"/>
      <c r="Q113" s="1"/>
      <c r="R113" s="1"/>
      <c r="S113" s="1"/>
      <c r="T113" s="1"/>
    </row>
    <row r="114" spans="15:20" x14ac:dyDescent="0.2">
      <c r="O114" s="1"/>
      <c r="P114" s="1"/>
      <c r="Q114" s="1"/>
      <c r="R114" s="1"/>
      <c r="S114" s="1"/>
      <c r="T114" s="1"/>
    </row>
    <row r="115" spans="15:20" x14ac:dyDescent="0.2">
      <c r="O115" s="1"/>
      <c r="P115" s="1"/>
      <c r="Q115" s="1"/>
      <c r="R115" s="1"/>
      <c r="S115" s="1"/>
      <c r="T115" s="1"/>
    </row>
    <row r="116" spans="15:20" x14ac:dyDescent="0.2">
      <c r="O116" s="1"/>
      <c r="P116" s="1"/>
      <c r="Q116" s="1"/>
      <c r="R116" s="1"/>
      <c r="S116" s="1"/>
      <c r="T116" s="1"/>
    </row>
    <row r="117" spans="15:20" x14ac:dyDescent="0.2">
      <c r="O117" s="1"/>
      <c r="P117" s="1"/>
      <c r="Q117" s="1"/>
      <c r="R117" s="1"/>
      <c r="S117" s="1"/>
      <c r="T117" s="1"/>
    </row>
    <row r="118" spans="15:20" x14ac:dyDescent="0.2">
      <c r="O118" s="1"/>
      <c r="P118" s="1"/>
      <c r="Q118" s="1"/>
      <c r="R118" s="1"/>
      <c r="S118" s="1"/>
      <c r="T118" s="1"/>
    </row>
    <row r="119" spans="15:20" x14ac:dyDescent="0.2">
      <c r="O119" s="1"/>
      <c r="P119" s="1"/>
      <c r="Q119" s="1"/>
      <c r="R119" s="1"/>
      <c r="S119" s="1"/>
      <c r="T119" s="1"/>
    </row>
    <row r="120" spans="15:20" x14ac:dyDescent="0.2">
      <c r="O120" s="1"/>
      <c r="P120" s="1"/>
      <c r="Q120" s="1"/>
      <c r="R120" s="1"/>
      <c r="S120" s="1"/>
      <c r="T120" s="1"/>
    </row>
    <row r="121" spans="15:20" x14ac:dyDescent="0.2">
      <c r="O121" s="1"/>
      <c r="P121" s="1"/>
      <c r="Q121" s="1"/>
      <c r="R121" s="1"/>
      <c r="S121" s="1"/>
      <c r="T121" s="1"/>
    </row>
    <row r="122" spans="15:20" x14ac:dyDescent="0.2">
      <c r="O122" s="1"/>
      <c r="P122" s="1"/>
      <c r="Q122" s="1"/>
      <c r="R122" s="1"/>
      <c r="S122" s="1"/>
      <c r="T122" s="1"/>
    </row>
    <row r="123" spans="15:20" x14ac:dyDescent="0.2">
      <c r="O123" s="1"/>
      <c r="P123" s="1"/>
      <c r="Q123" s="1"/>
      <c r="R123" s="1"/>
      <c r="S123" s="1"/>
      <c r="T123" s="1"/>
    </row>
    <row r="124" spans="15:20" x14ac:dyDescent="0.2">
      <c r="O124" s="1"/>
      <c r="P124" s="1"/>
      <c r="Q124" s="1"/>
      <c r="R124" s="1"/>
      <c r="S124" s="1"/>
      <c r="T124" s="1"/>
    </row>
    <row r="125" spans="15:20" x14ac:dyDescent="0.2">
      <c r="O125" s="1"/>
      <c r="P125" s="1"/>
      <c r="Q125" s="1"/>
      <c r="R125" s="1"/>
      <c r="S125" s="1"/>
      <c r="T125" s="1"/>
    </row>
    <row r="126" spans="15:20" x14ac:dyDescent="0.2">
      <c r="O126" s="1"/>
      <c r="P126" s="1"/>
      <c r="Q126" s="1"/>
      <c r="R126" s="1"/>
      <c r="S126" s="1"/>
      <c r="T126" s="1"/>
    </row>
    <row r="127" spans="15:20" x14ac:dyDescent="0.2">
      <c r="O127" s="1"/>
      <c r="P127" s="1"/>
      <c r="Q127" s="1"/>
      <c r="R127" s="1"/>
      <c r="S127" s="1"/>
      <c r="T127" s="1"/>
    </row>
    <row r="128" spans="15:20" x14ac:dyDescent="0.2">
      <c r="O128" s="1"/>
      <c r="P128" s="1"/>
      <c r="Q128" s="1"/>
      <c r="R128" s="1"/>
      <c r="S128" s="1"/>
      <c r="T128" s="1"/>
    </row>
    <row r="129" spans="15:20" x14ac:dyDescent="0.2">
      <c r="O129" s="1"/>
      <c r="P129" s="1"/>
      <c r="Q129" s="1"/>
      <c r="R129" s="1"/>
      <c r="S129" s="1"/>
      <c r="T129" s="1"/>
    </row>
    <row r="130" spans="15:20" x14ac:dyDescent="0.2">
      <c r="O130" s="1"/>
      <c r="P130" s="1"/>
      <c r="Q130" s="1"/>
      <c r="R130" s="1"/>
      <c r="S130" s="1"/>
      <c r="T130" s="1"/>
    </row>
    <row r="131" spans="15:20" x14ac:dyDescent="0.2">
      <c r="O131" s="1"/>
      <c r="P131" s="1"/>
      <c r="Q131" s="1"/>
      <c r="R131" s="1"/>
      <c r="S131" s="1"/>
      <c r="T131" s="1"/>
    </row>
    <row r="132" spans="15:20" x14ac:dyDescent="0.2">
      <c r="O132" s="1"/>
      <c r="P132" s="1"/>
      <c r="Q132" s="1"/>
      <c r="R132" s="1"/>
      <c r="S132" s="1"/>
      <c r="T132" s="1"/>
    </row>
    <row r="133" spans="15:20" x14ac:dyDescent="0.2">
      <c r="O133" s="1"/>
      <c r="P133" s="1"/>
      <c r="Q133" s="1"/>
      <c r="R133" s="1"/>
      <c r="S133" s="1"/>
      <c r="T133" s="1"/>
    </row>
    <row r="134" spans="15:20" x14ac:dyDescent="0.2">
      <c r="O134" s="1"/>
      <c r="P134" s="1"/>
      <c r="Q134" s="1"/>
      <c r="R134" s="1"/>
      <c r="S134" s="1"/>
      <c r="T134" s="1"/>
    </row>
    <row r="135" spans="15:20" x14ac:dyDescent="0.2">
      <c r="O135" s="1"/>
      <c r="P135" s="1"/>
      <c r="Q135" s="1"/>
      <c r="R135" s="1"/>
      <c r="S135" s="1"/>
      <c r="T135" s="1"/>
    </row>
    <row r="136" spans="15:20" x14ac:dyDescent="0.2">
      <c r="O136" s="1"/>
      <c r="P136" s="1"/>
      <c r="Q136" s="1"/>
      <c r="R136" s="1"/>
      <c r="S136" s="1"/>
      <c r="T136" s="1"/>
    </row>
    <row r="137" spans="15:20" x14ac:dyDescent="0.2">
      <c r="O137" s="1"/>
      <c r="P137" s="1"/>
      <c r="Q137" s="1"/>
      <c r="R137" s="1"/>
      <c r="S137" s="1"/>
      <c r="T137" s="1"/>
    </row>
    <row r="138" spans="15:20" x14ac:dyDescent="0.2">
      <c r="O138" s="1"/>
      <c r="P138" s="1"/>
      <c r="Q138" s="1"/>
      <c r="R138" s="1"/>
      <c r="S138" s="1"/>
      <c r="T138" s="1"/>
    </row>
    <row r="139" spans="15:20" x14ac:dyDescent="0.2">
      <c r="O139" s="1"/>
      <c r="P139" s="1"/>
      <c r="Q139" s="1"/>
      <c r="R139" s="1"/>
      <c r="S139" s="1"/>
      <c r="T139" s="1"/>
    </row>
    <row r="140" spans="15:20" x14ac:dyDescent="0.2">
      <c r="O140" s="1"/>
      <c r="P140" s="1"/>
      <c r="Q140" s="1"/>
      <c r="R140" s="1"/>
      <c r="S140" s="1"/>
      <c r="T140" s="1"/>
    </row>
    <row r="141" spans="15:20" x14ac:dyDescent="0.2">
      <c r="O141" s="1"/>
      <c r="P141" s="1"/>
      <c r="Q141" s="1"/>
      <c r="R141" s="1"/>
      <c r="S141" s="1"/>
      <c r="T141" s="1"/>
    </row>
    <row r="142" spans="15:20" x14ac:dyDescent="0.2">
      <c r="O142" s="1"/>
      <c r="P142" s="1"/>
      <c r="Q142" s="1"/>
      <c r="R142" s="1"/>
      <c r="S142" s="1"/>
      <c r="T142" s="1"/>
    </row>
    <row r="143" spans="15:20" x14ac:dyDescent="0.2">
      <c r="O143" s="1"/>
      <c r="P143" s="1"/>
      <c r="Q143" s="1"/>
      <c r="R143" s="1"/>
      <c r="S143" s="1"/>
      <c r="T143" s="1"/>
    </row>
    <row r="144" spans="15:20" x14ac:dyDescent="0.2">
      <c r="O144" s="1"/>
      <c r="P144" s="1"/>
      <c r="Q144" s="1"/>
      <c r="R144" s="1"/>
      <c r="S144" s="1"/>
      <c r="T144" s="1"/>
    </row>
    <row r="145" spans="15:20" x14ac:dyDescent="0.2">
      <c r="O145" s="1"/>
      <c r="P145" s="1"/>
      <c r="Q145" s="1"/>
      <c r="R145" s="1"/>
      <c r="S145" s="1"/>
      <c r="T145" s="1"/>
    </row>
    <row r="146" spans="15:20" x14ac:dyDescent="0.2">
      <c r="O146" s="1"/>
      <c r="P146" s="1"/>
      <c r="Q146" s="1"/>
      <c r="R146" s="1"/>
      <c r="S146" s="1"/>
      <c r="T146" s="1"/>
    </row>
    <row r="147" spans="15:20" x14ac:dyDescent="0.2">
      <c r="O147" s="1"/>
      <c r="P147" s="1"/>
      <c r="Q147" s="1"/>
      <c r="R147" s="1"/>
      <c r="S147" s="1"/>
      <c r="T147" s="1"/>
    </row>
    <row r="148" spans="15:20" x14ac:dyDescent="0.2">
      <c r="O148" s="1"/>
      <c r="P148" s="1"/>
      <c r="Q148" s="1"/>
      <c r="R148" s="1"/>
      <c r="S148" s="1"/>
      <c r="T148" s="1"/>
    </row>
    <row r="149" spans="15:20" x14ac:dyDescent="0.2">
      <c r="O149" s="1"/>
      <c r="P149" s="1"/>
      <c r="Q149" s="1"/>
      <c r="R149" s="1"/>
      <c r="S149" s="1"/>
      <c r="T149" s="1"/>
    </row>
    <row r="150" spans="15:20" x14ac:dyDescent="0.2">
      <c r="O150" s="1"/>
      <c r="P150" s="1"/>
      <c r="Q150" s="1"/>
      <c r="R150" s="1"/>
      <c r="S150" s="1"/>
      <c r="T150" s="1"/>
    </row>
    <row r="151" spans="15:20" x14ac:dyDescent="0.2">
      <c r="O151" s="1"/>
      <c r="P151" s="1"/>
      <c r="Q151" s="1"/>
      <c r="R151" s="1"/>
      <c r="S151" s="1"/>
      <c r="T151" s="1"/>
    </row>
    <row r="152" spans="15:20" x14ac:dyDescent="0.2">
      <c r="O152" s="1"/>
      <c r="P152" s="1"/>
      <c r="Q152" s="1"/>
      <c r="R152" s="1"/>
      <c r="S152" s="1"/>
      <c r="T152" s="1"/>
    </row>
    <row r="153" spans="15:20" x14ac:dyDescent="0.2">
      <c r="O153" s="1"/>
      <c r="P153" s="1"/>
      <c r="Q153" s="1"/>
      <c r="R153" s="1"/>
      <c r="S153" s="1"/>
      <c r="T153" s="1"/>
    </row>
    <row r="154" spans="15:20" x14ac:dyDescent="0.2">
      <c r="O154" s="1"/>
      <c r="P154" s="1"/>
      <c r="Q154" s="1"/>
      <c r="R154" s="1"/>
      <c r="S154" s="1"/>
      <c r="T154" s="1"/>
    </row>
    <row r="155" spans="15:20" x14ac:dyDescent="0.2">
      <c r="O155" s="1"/>
      <c r="P155" s="1"/>
      <c r="Q155" s="1"/>
      <c r="R155" s="1"/>
      <c r="S155" s="1"/>
      <c r="T155" s="1"/>
    </row>
    <row r="156" spans="15:20" x14ac:dyDescent="0.2">
      <c r="O156" s="1"/>
      <c r="P156" s="1"/>
      <c r="Q156" s="1"/>
      <c r="R156" s="1"/>
      <c r="S156" s="1"/>
      <c r="T156" s="1"/>
    </row>
    <row r="157" spans="15:20" x14ac:dyDescent="0.2">
      <c r="O157" s="1"/>
      <c r="P157" s="1"/>
      <c r="Q157" s="1"/>
      <c r="R157" s="1"/>
      <c r="S157" s="1"/>
      <c r="T157" s="1"/>
    </row>
    <row r="158" spans="15:20" x14ac:dyDescent="0.2">
      <c r="O158" s="1"/>
      <c r="P158" s="1"/>
      <c r="Q158" s="1"/>
      <c r="R158" s="1"/>
      <c r="S158" s="1"/>
      <c r="T158" s="1"/>
    </row>
    <row r="159" spans="15:20" x14ac:dyDescent="0.2">
      <c r="O159" s="1"/>
      <c r="P159" s="1"/>
      <c r="Q159" s="1"/>
      <c r="R159" s="1"/>
      <c r="S159" s="1"/>
      <c r="T159" s="1"/>
    </row>
    <row r="160" spans="15:20" x14ac:dyDescent="0.2">
      <c r="O160" s="1"/>
      <c r="P160" s="1"/>
      <c r="Q160" s="1"/>
      <c r="R160" s="1"/>
      <c r="S160" s="1"/>
      <c r="T160" s="1"/>
    </row>
  </sheetData>
  <phoneticPr fontId="7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7"/>
  <sheetViews>
    <sheetView workbookViewId="0">
      <selection activeCell="E23" sqref="E23"/>
    </sheetView>
  </sheetViews>
  <sheetFormatPr defaultRowHeight="12.75" x14ac:dyDescent="0.2"/>
  <cols>
    <col min="2" max="2" width="18.7109375" customWidth="1"/>
    <col min="3" max="3" width="18.140625" customWidth="1"/>
    <col min="4" max="4" width="9.140625" hidden="1" customWidth="1"/>
    <col min="5" max="5" width="25.5703125" customWidth="1"/>
    <col min="6" max="6" width="19.140625" customWidth="1"/>
    <col min="7" max="7" width="25.140625" customWidth="1"/>
    <col min="8" max="8" width="16.28515625" customWidth="1"/>
  </cols>
  <sheetData>
    <row r="1" spans="1:13" ht="24" thickBot="1" x14ac:dyDescent="0.4">
      <c r="A1" s="1"/>
      <c r="B1" s="59" t="s">
        <v>40</v>
      </c>
      <c r="C1" s="60"/>
      <c r="D1" s="61"/>
      <c r="E1" s="61"/>
      <c r="F1" s="1"/>
      <c r="G1" s="1"/>
      <c r="H1" s="93"/>
      <c r="I1" s="93"/>
      <c r="J1" s="1"/>
      <c r="K1" s="1"/>
      <c r="L1" s="1"/>
    </row>
    <row r="2" spans="1:13" ht="13.5" thickBot="1" x14ac:dyDescent="0.25">
      <c r="A2" s="1"/>
      <c r="B2" s="2"/>
      <c r="C2" s="1"/>
      <c r="D2" s="1"/>
      <c r="E2" s="1"/>
      <c r="F2" s="1"/>
      <c r="G2" s="1"/>
      <c r="H2" s="93"/>
      <c r="I2" s="93"/>
      <c r="J2" s="1"/>
      <c r="K2" s="1"/>
      <c r="L2" s="1"/>
      <c r="M2" s="1"/>
    </row>
    <row r="3" spans="1:13" ht="29.25" customHeight="1" thickBot="1" x14ac:dyDescent="0.25">
      <c r="A3" s="1"/>
      <c r="B3" s="91" t="s">
        <v>22</v>
      </c>
      <c r="C3" s="245" t="s">
        <v>39</v>
      </c>
      <c r="D3" s="245" t="s">
        <v>41</v>
      </c>
      <c r="E3" s="245" t="s">
        <v>277</v>
      </c>
      <c r="F3" s="92" t="s">
        <v>47</v>
      </c>
      <c r="G3" s="1"/>
      <c r="H3" s="93"/>
      <c r="I3" s="93"/>
      <c r="J3" s="1"/>
      <c r="K3" s="1"/>
      <c r="L3" s="1"/>
      <c r="M3" s="1"/>
    </row>
    <row r="4" spans="1:13" ht="18.75" x14ac:dyDescent="0.25">
      <c r="A4" s="1"/>
      <c r="B4" s="62">
        <v>2001</v>
      </c>
      <c r="C4" s="63">
        <f>'Počet jezdců'!B4</f>
        <v>16</v>
      </c>
      <c r="D4" s="64">
        <f>[4]Účast!$B$10</f>
        <v>5</v>
      </c>
      <c r="E4" s="63">
        <v>5</v>
      </c>
      <c r="F4" s="65">
        <f>E4/C4</f>
        <v>0.3125</v>
      </c>
      <c r="G4" s="1"/>
      <c r="H4" s="93"/>
      <c r="I4" s="96"/>
      <c r="J4" s="35"/>
      <c r="K4" s="1"/>
      <c r="L4" s="1"/>
      <c r="M4" s="1"/>
    </row>
    <row r="5" spans="1:13" ht="18.75" x14ac:dyDescent="0.25">
      <c r="A5" s="1"/>
      <c r="B5" s="66">
        <v>2002</v>
      </c>
      <c r="C5" s="67">
        <v>22</v>
      </c>
      <c r="D5" s="64">
        <f>[5]Účast!$B$14</f>
        <v>9</v>
      </c>
      <c r="E5" s="67">
        <v>8</v>
      </c>
      <c r="F5" s="65">
        <f t="shared" ref="F5:F13" si="0">E5/C5</f>
        <v>0.36363636363636365</v>
      </c>
      <c r="G5" s="1"/>
      <c r="H5" s="93"/>
      <c r="I5" s="93"/>
      <c r="J5" s="1"/>
      <c r="K5" s="1"/>
      <c r="L5" s="1"/>
      <c r="M5" s="1"/>
    </row>
    <row r="6" spans="1:13" ht="18.75" x14ac:dyDescent="0.25">
      <c r="A6" s="1"/>
      <c r="B6" s="66">
        <v>2003</v>
      </c>
      <c r="C6" s="67">
        <f>'Počet jezdců'!D4</f>
        <v>30</v>
      </c>
      <c r="D6" s="64">
        <f>[6]Účast!$B$14</f>
        <v>9</v>
      </c>
      <c r="E6" s="67">
        <v>9</v>
      </c>
      <c r="F6" s="65">
        <f t="shared" si="0"/>
        <v>0.3</v>
      </c>
      <c r="G6" s="1"/>
      <c r="H6" s="93"/>
      <c r="I6" s="93"/>
      <c r="J6" s="1"/>
      <c r="K6" s="1"/>
      <c r="L6" s="1"/>
      <c r="M6" s="1"/>
    </row>
    <row r="7" spans="1:13" ht="18.75" x14ac:dyDescent="0.25">
      <c r="A7" s="1"/>
      <c r="B7" s="66">
        <v>2004</v>
      </c>
      <c r="C7" s="67">
        <f>'Počet jezdců'!E4</f>
        <v>36</v>
      </c>
      <c r="D7" s="64">
        <f>[7]Účast!$B$12</f>
        <v>6</v>
      </c>
      <c r="E7" s="67">
        <v>6</v>
      </c>
      <c r="F7" s="65">
        <f t="shared" si="0"/>
        <v>0.16666666666666666</v>
      </c>
      <c r="G7" s="1"/>
      <c r="H7" s="93"/>
      <c r="I7" s="93"/>
      <c r="J7" s="1"/>
      <c r="K7" s="1"/>
      <c r="L7" s="1"/>
      <c r="M7" s="1"/>
    </row>
    <row r="8" spans="1:13" ht="18.75" x14ac:dyDescent="0.25">
      <c r="A8" s="1"/>
      <c r="B8" s="66">
        <v>2005</v>
      </c>
      <c r="C8" s="67">
        <v>37</v>
      </c>
      <c r="D8" s="64">
        <v>10</v>
      </c>
      <c r="E8" s="67">
        <v>10</v>
      </c>
      <c r="F8" s="65">
        <f t="shared" si="0"/>
        <v>0.27027027027027029</v>
      </c>
      <c r="G8" s="1"/>
      <c r="H8" s="93"/>
      <c r="I8" s="93"/>
      <c r="J8" s="1"/>
      <c r="K8" s="1"/>
      <c r="L8" s="1"/>
      <c r="M8" s="1"/>
    </row>
    <row r="9" spans="1:13" ht="18.75" x14ac:dyDescent="0.25">
      <c r="A9" s="1"/>
      <c r="B9" s="66">
        <v>2006</v>
      </c>
      <c r="C9" s="67">
        <v>43</v>
      </c>
      <c r="D9" s="64">
        <v>8</v>
      </c>
      <c r="E9" s="67">
        <v>8</v>
      </c>
      <c r="F9" s="65">
        <f t="shared" si="0"/>
        <v>0.18604651162790697</v>
      </c>
      <c r="G9" s="1"/>
      <c r="H9" s="93"/>
      <c r="I9" s="93"/>
      <c r="J9" s="1"/>
      <c r="K9" s="1"/>
      <c r="L9" s="1"/>
      <c r="M9" s="1"/>
    </row>
    <row r="10" spans="1:13" ht="18.75" x14ac:dyDescent="0.25">
      <c r="A10" s="1"/>
      <c r="B10" s="66">
        <v>2007</v>
      </c>
      <c r="C10" s="67">
        <v>38</v>
      </c>
      <c r="D10" s="64">
        <v>9</v>
      </c>
      <c r="E10" s="67">
        <v>9</v>
      </c>
      <c r="F10" s="65">
        <f t="shared" si="0"/>
        <v>0.23684210526315788</v>
      </c>
      <c r="G10" s="1"/>
      <c r="H10" s="93"/>
      <c r="I10" s="93"/>
      <c r="J10" s="1"/>
      <c r="K10" s="1"/>
      <c r="L10" s="1"/>
      <c r="M10" s="1"/>
    </row>
    <row r="11" spans="1:13" ht="18.75" x14ac:dyDescent="0.25">
      <c r="A11" s="1"/>
      <c r="B11" s="66">
        <v>2008</v>
      </c>
      <c r="C11" s="67">
        <v>54</v>
      </c>
      <c r="D11" s="64">
        <v>12</v>
      </c>
      <c r="E11" s="67">
        <v>12</v>
      </c>
      <c r="F11" s="65">
        <f t="shared" si="0"/>
        <v>0.22222222222222221</v>
      </c>
      <c r="G11" s="1"/>
      <c r="H11" s="93"/>
      <c r="I11" s="93"/>
      <c r="J11" s="1"/>
      <c r="K11" s="1"/>
      <c r="L11" s="1"/>
      <c r="M11" s="1"/>
    </row>
    <row r="12" spans="1:13" ht="18.75" x14ac:dyDescent="0.25">
      <c r="A12" s="1"/>
      <c r="B12" s="66">
        <v>2009</v>
      </c>
      <c r="C12" s="67">
        <v>54</v>
      </c>
      <c r="D12" s="77">
        <v>15</v>
      </c>
      <c r="E12" s="67">
        <v>15</v>
      </c>
      <c r="F12" s="65">
        <f t="shared" si="0"/>
        <v>0.27777777777777779</v>
      </c>
      <c r="G12" s="1"/>
      <c r="H12" s="93"/>
      <c r="I12" s="93"/>
      <c r="J12" s="1"/>
      <c r="K12" s="1"/>
      <c r="L12" s="1"/>
      <c r="M12" s="1"/>
    </row>
    <row r="13" spans="1:13" ht="18.75" x14ac:dyDescent="0.25">
      <c r="A13" s="1"/>
      <c r="B13" s="66">
        <v>2010</v>
      </c>
      <c r="C13" s="67">
        <v>52</v>
      </c>
      <c r="D13" s="64"/>
      <c r="E13" s="67">
        <v>14</v>
      </c>
      <c r="F13" s="65">
        <f t="shared" si="0"/>
        <v>0.26923076923076922</v>
      </c>
      <c r="G13" s="1"/>
      <c r="H13" s="93"/>
      <c r="I13" s="93"/>
      <c r="J13" s="1"/>
      <c r="K13" s="1"/>
      <c r="L13" s="1"/>
      <c r="M13" s="1"/>
    </row>
    <row r="14" spans="1:13" ht="18.75" x14ac:dyDescent="0.25">
      <c r="A14" s="1"/>
      <c r="B14" s="66">
        <v>2011</v>
      </c>
      <c r="C14" s="67">
        <v>54</v>
      </c>
      <c r="D14" s="64"/>
      <c r="E14" s="67">
        <v>13</v>
      </c>
      <c r="F14" s="65">
        <f t="shared" ref="F14:F19" si="1">E14/C14</f>
        <v>0.24074074074074073</v>
      </c>
      <c r="G14" s="1"/>
      <c r="H14" s="93"/>
      <c r="I14" s="93"/>
      <c r="J14" s="1"/>
      <c r="K14" s="1"/>
      <c r="L14" s="1"/>
      <c r="M14" s="1"/>
    </row>
    <row r="15" spans="1:13" ht="18.75" x14ac:dyDescent="0.25">
      <c r="A15" s="1"/>
      <c r="B15" s="66">
        <v>2012</v>
      </c>
      <c r="C15" s="67">
        <v>47</v>
      </c>
      <c r="D15" s="64"/>
      <c r="E15" s="67">
        <v>15</v>
      </c>
      <c r="F15" s="65">
        <f t="shared" si="1"/>
        <v>0.31914893617021278</v>
      </c>
      <c r="G15" s="1"/>
      <c r="H15" s="93"/>
      <c r="I15" s="93"/>
      <c r="J15" s="1"/>
      <c r="K15" s="1"/>
      <c r="L15" s="1"/>
      <c r="M15" s="1"/>
    </row>
    <row r="16" spans="1:13" ht="18.75" x14ac:dyDescent="0.25">
      <c r="A16" s="1"/>
      <c r="B16" s="66">
        <v>2013</v>
      </c>
      <c r="C16" s="67">
        <f>'Počet jezdců'!$N$4</f>
        <v>49</v>
      </c>
      <c r="D16" s="64"/>
      <c r="E16" s="67">
        <v>14</v>
      </c>
      <c r="F16" s="65">
        <f t="shared" si="1"/>
        <v>0.2857142857142857</v>
      </c>
      <c r="G16" s="1"/>
      <c r="H16" s="93"/>
      <c r="I16" s="93"/>
      <c r="J16" s="1"/>
      <c r="K16" s="1"/>
      <c r="L16" s="1"/>
      <c r="M16" s="1"/>
    </row>
    <row r="17" spans="1:13" ht="18.75" x14ac:dyDescent="0.25">
      <c r="A17" s="1"/>
      <c r="B17" s="66">
        <v>2014</v>
      </c>
      <c r="C17" s="67">
        <f>'Počet jezdců'!O4</f>
        <v>44</v>
      </c>
      <c r="D17" s="64"/>
      <c r="E17" s="328">
        <v>18</v>
      </c>
      <c r="F17" s="329">
        <f t="shared" si="1"/>
        <v>0.40909090909090912</v>
      </c>
      <c r="G17" s="1"/>
      <c r="H17" s="93"/>
      <c r="I17" s="93"/>
      <c r="J17" s="1"/>
      <c r="K17" s="1"/>
      <c r="L17" s="1"/>
      <c r="M17" s="1"/>
    </row>
    <row r="18" spans="1:13" ht="18.75" x14ac:dyDescent="0.25">
      <c r="A18" s="1"/>
      <c r="B18" s="66">
        <v>2015</v>
      </c>
      <c r="C18" s="67">
        <v>48</v>
      </c>
      <c r="D18" s="64"/>
      <c r="E18" s="67">
        <v>15</v>
      </c>
      <c r="F18" s="65">
        <f t="shared" si="1"/>
        <v>0.3125</v>
      </c>
      <c r="G18" s="1"/>
      <c r="H18" s="93"/>
      <c r="I18" s="93"/>
      <c r="J18" s="1"/>
      <c r="K18" s="1"/>
      <c r="L18" s="1"/>
      <c r="M18" s="1"/>
    </row>
    <row r="19" spans="1:13" ht="18.75" x14ac:dyDescent="0.25">
      <c r="A19" s="1"/>
      <c r="B19" s="66">
        <v>2016</v>
      </c>
      <c r="C19" s="67">
        <v>44</v>
      </c>
      <c r="D19" s="64"/>
      <c r="E19" s="67">
        <v>17</v>
      </c>
      <c r="F19" s="65">
        <f t="shared" si="1"/>
        <v>0.38636363636363635</v>
      </c>
      <c r="G19" s="1"/>
      <c r="H19" s="93"/>
      <c r="I19" s="93"/>
      <c r="J19" s="1"/>
      <c r="K19" s="1"/>
      <c r="L19" s="1"/>
      <c r="M19" s="1"/>
    </row>
    <row r="20" spans="1:13" ht="18.75" x14ac:dyDescent="0.25">
      <c r="A20" s="1"/>
      <c r="B20" s="66">
        <v>2017</v>
      </c>
      <c r="C20" s="67">
        <v>49</v>
      </c>
      <c r="D20" s="64"/>
      <c r="E20" s="105">
        <v>21</v>
      </c>
      <c r="F20" s="104">
        <f t="shared" ref="F20" si="2">E20/C20</f>
        <v>0.42857142857142855</v>
      </c>
      <c r="G20" s="1"/>
      <c r="H20" s="93"/>
      <c r="I20" s="93"/>
      <c r="J20" s="1"/>
      <c r="K20" s="1"/>
      <c r="L20" s="1"/>
      <c r="M20" s="1"/>
    </row>
    <row r="21" spans="1:13" x14ac:dyDescent="0.2">
      <c r="A21" s="1"/>
      <c r="B21" s="1"/>
      <c r="C21" s="1"/>
      <c r="D21" s="1"/>
      <c r="E21" s="1"/>
      <c r="F21" s="1"/>
      <c r="G21" s="1"/>
      <c r="H21" s="93"/>
      <c r="I21" s="93"/>
      <c r="J21" s="1"/>
      <c r="K21" s="1"/>
      <c r="L21" s="1"/>
      <c r="M21" s="1"/>
    </row>
    <row r="22" spans="1:13" x14ac:dyDescent="0.2">
      <c r="A22" s="1"/>
      <c r="B22" s="1"/>
      <c r="C22" s="1"/>
      <c r="D22" s="1"/>
      <c r="E22" s="1"/>
      <c r="F22" s="1"/>
      <c r="G22" s="1"/>
      <c r="H22" s="93"/>
      <c r="I22" s="93"/>
      <c r="J22" s="1"/>
      <c r="K22" s="1"/>
      <c r="L22" s="1"/>
      <c r="M22" s="1"/>
    </row>
    <row r="23" spans="1:13" x14ac:dyDescent="0.2">
      <c r="A23" s="1"/>
      <c r="B23" s="1"/>
      <c r="C23" s="1"/>
      <c r="D23" s="1"/>
      <c r="E23" s="1"/>
      <c r="F23" s="1"/>
      <c r="G23" s="1"/>
      <c r="H23" s="93"/>
      <c r="I23" s="93"/>
      <c r="J23" s="1"/>
      <c r="K23" s="1"/>
      <c r="L23" s="1"/>
      <c r="M23" s="1"/>
    </row>
    <row r="24" spans="1:13" x14ac:dyDescent="0.2">
      <c r="A24" s="1"/>
      <c r="B24" s="1"/>
      <c r="C24" s="1"/>
      <c r="D24" s="1"/>
      <c r="E24" s="1"/>
      <c r="F24" s="1"/>
      <c r="G24" s="1"/>
      <c r="H24" s="93"/>
      <c r="I24" s="93"/>
      <c r="J24" s="1"/>
      <c r="K24" s="1"/>
      <c r="L24" s="1"/>
      <c r="M24" s="1"/>
    </row>
    <row r="25" spans="1:13" x14ac:dyDescent="0.2">
      <c r="A25" s="1"/>
      <c r="B25" s="1"/>
      <c r="C25" s="1"/>
      <c r="D25" s="1"/>
      <c r="E25" s="1"/>
      <c r="F25" s="1"/>
      <c r="G25" s="1"/>
      <c r="H25" s="93"/>
      <c r="I25" s="93"/>
      <c r="J25" s="1"/>
      <c r="K25" s="1"/>
      <c r="L25" s="1"/>
      <c r="M25" s="1"/>
    </row>
    <row r="26" spans="1:13" x14ac:dyDescent="0.2">
      <c r="A26" s="1"/>
      <c r="B26" s="1"/>
      <c r="C26" s="1"/>
      <c r="D26" s="1"/>
      <c r="E26" s="1"/>
      <c r="F26" s="1"/>
      <c r="G26" s="1"/>
      <c r="H26" s="93"/>
      <c r="I26" s="93"/>
      <c r="J26" s="1"/>
      <c r="K26" s="1"/>
      <c r="L26" s="1"/>
      <c r="M26" s="1"/>
    </row>
    <row r="27" spans="1:13" x14ac:dyDescent="0.2">
      <c r="A27" s="1"/>
      <c r="B27" s="1"/>
      <c r="C27" s="1"/>
      <c r="D27" s="1"/>
      <c r="E27" s="1"/>
      <c r="F27" s="1"/>
      <c r="G27" s="1"/>
      <c r="H27" s="93"/>
      <c r="I27" s="93"/>
      <c r="J27" s="1"/>
      <c r="K27" s="1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93"/>
      <c r="I28" s="93"/>
      <c r="J28" s="1"/>
      <c r="K28" s="1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93"/>
      <c r="I29" s="93"/>
      <c r="J29" s="1"/>
      <c r="K29" s="1"/>
      <c r="L29" s="1"/>
      <c r="M29" s="1"/>
    </row>
    <row r="30" spans="1:13" x14ac:dyDescent="0.2">
      <c r="A30" s="1"/>
      <c r="B30" s="1"/>
      <c r="C30" s="1"/>
      <c r="D30" s="1"/>
      <c r="E30" s="1"/>
      <c r="F30" s="1"/>
      <c r="G30" s="1"/>
      <c r="H30" s="93"/>
      <c r="I30" s="93"/>
      <c r="J30" s="1"/>
      <c r="K30" s="1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93"/>
      <c r="I31" s="93"/>
      <c r="J31" s="1"/>
      <c r="K31" s="1"/>
      <c r="L31" s="1"/>
      <c r="M31" s="1"/>
    </row>
    <row r="32" spans="1:13" x14ac:dyDescent="0.2">
      <c r="A32" s="1"/>
      <c r="B32" s="1"/>
      <c r="C32" s="1"/>
      <c r="D32" s="1"/>
      <c r="E32" s="1"/>
      <c r="F32" s="1"/>
      <c r="G32" s="1"/>
      <c r="H32" s="93"/>
      <c r="I32" s="93"/>
      <c r="J32" s="1"/>
      <c r="K32" s="1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93"/>
      <c r="I33" s="93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93"/>
      <c r="I34" s="93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93"/>
      <c r="I35" s="93"/>
      <c r="J35" s="1"/>
      <c r="K35" s="1"/>
      <c r="L35" s="1"/>
      <c r="M35" s="1"/>
    </row>
    <row r="36" spans="1:13" x14ac:dyDescent="0.2">
      <c r="A36" s="1"/>
      <c r="B36" s="1"/>
      <c r="C36" s="1"/>
      <c r="D36" s="1"/>
      <c r="E36" s="1"/>
      <c r="F36" s="1"/>
      <c r="G36" s="1"/>
      <c r="H36" s="93"/>
      <c r="I36" s="93"/>
      <c r="J36" s="1"/>
      <c r="K36" s="1"/>
      <c r="L36" s="1"/>
      <c r="M36" s="1"/>
    </row>
    <row r="37" spans="1:13" x14ac:dyDescent="0.2">
      <c r="A37" s="1"/>
      <c r="B37" s="1"/>
      <c r="C37" s="1"/>
      <c r="D37" s="1"/>
      <c r="E37" s="1"/>
      <c r="F37" s="1"/>
      <c r="G37" s="1"/>
      <c r="H37" s="93"/>
      <c r="I37" s="93"/>
      <c r="J37" s="1"/>
      <c r="K37" s="1"/>
      <c r="L37" s="1"/>
      <c r="M37" s="1"/>
    </row>
    <row r="38" spans="1:13" x14ac:dyDescent="0.2">
      <c r="A38" s="1"/>
      <c r="B38" s="1"/>
      <c r="C38" s="1"/>
      <c r="D38" s="1"/>
      <c r="E38" s="1"/>
      <c r="F38" s="1"/>
      <c r="G38" s="1"/>
      <c r="H38" s="93"/>
      <c r="I38" s="93"/>
      <c r="J38" s="1"/>
      <c r="K38" s="1"/>
      <c r="L38" s="1"/>
      <c r="M38" s="1"/>
    </row>
    <row r="39" spans="1:13" x14ac:dyDescent="0.2">
      <c r="A39" s="1"/>
      <c r="B39" s="1"/>
      <c r="C39" s="1"/>
      <c r="D39" s="1"/>
      <c r="E39" s="1"/>
      <c r="F39" s="1"/>
      <c r="G39" s="1"/>
      <c r="H39" s="93"/>
      <c r="I39" s="93"/>
      <c r="J39" s="1"/>
      <c r="K39" s="1"/>
      <c r="L39" s="1"/>
      <c r="M39" s="1"/>
    </row>
    <row r="40" spans="1:13" x14ac:dyDescent="0.2">
      <c r="A40" s="1"/>
      <c r="B40" s="1"/>
      <c r="C40" s="1"/>
      <c r="D40" s="1"/>
      <c r="E40" s="1"/>
      <c r="F40" s="1"/>
      <c r="G40" s="1"/>
      <c r="H40" s="93"/>
      <c r="I40" s="93"/>
      <c r="J40" s="1"/>
      <c r="K40" s="1"/>
      <c r="L40" s="1"/>
      <c r="M40" s="1"/>
    </row>
    <row r="41" spans="1:13" x14ac:dyDescent="0.2">
      <c r="A41" s="1"/>
      <c r="B41" s="1"/>
      <c r="C41" s="1"/>
      <c r="D41" s="1"/>
      <c r="E41" s="1"/>
      <c r="F41" s="1"/>
      <c r="G41" s="1"/>
      <c r="H41" s="93"/>
      <c r="I41" s="93"/>
      <c r="J41" s="1"/>
      <c r="K41" s="1"/>
      <c r="L41" s="1"/>
      <c r="M41" s="1"/>
    </row>
    <row r="42" spans="1:13" x14ac:dyDescent="0.2">
      <c r="A42" s="1"/>
      <c r="B42" s="1"/>
      <c r="C42" s="1"/>
      <c r="D42" s="1"/>
      <c r="E42" s="1"/>
      <c r="F42" s="1"/>
      <c r="G42" s="1"/>
      <c r="H42" s="93"/>
      <c r="I42" s="93"/>
      <c r="J42" s="1"/>
      <c r="K42" s="1"/>
      <c r="L42" s="1"/>
      <c r="M42" s="1"/>
    </row>
    <row r="43" spans="1:13" x14ac:dyDescent="0.2">
      <c r="A43" s="1"/>
      <c r="B43" s="1"/>
      <c r="C43" s="1"/>
      <c r="D43" s="1"/>
      <c r="E43" s="1"/>
      <c r="F43" s="1"/>
      <c r="G43" s="1"/>
      <c r="H43" s="93"/>
      <c r="I43" s="93"/>
      <c r="J43" s="1"/>
      <c r="K43" s="1"/>
      <c r="L43" s="1"/>
      <c r="M43" s="1"/>
    </row>
    <row r="44" spans="1:13" x14ac:dyDescent="0.2">
      <c r="A44" s="1"/>
      <c r="B44" s="1"/>
      <c r="C44" s="1"/>
      <c r="D44" s="1"/>
      <c r="E44" s="1"/>
      <c r="F44" s="1"/>
      <c r="G44" s="1"/>
      <c r="H44" s="93"/>
      <c r="I44" s="93"/>
      <c r="J44" s="1"/>
      <c r="K44" s="1"/>
      <c r="L44" s="1"/>
      <c r="M44" s="1"/>
    </row>
    <row r="45" spans="1:13" x14ac:dyDescent="0.2">
      <c r="A45" s="1"/>
      <c r="B45" s="1"/>
      <c r="C45" s="1"/>
      <c r="D45" s="1"/>
      <c r="E45" s="1"/>
      <c r="F45" s="1"/>
      <c r="G45" s="1"/>
      <c r="H45" s="93"/>
      <c r="I45" s="93"/>
      <c r="J45" s="1"/>
      <c r="K45" s="1"/>
      <c r="L45" s="1"/>
      <c r="M45" s="1"/>
    </row>
    <row r="46" spans="1:13" x14ac:dyDescent="0.2">
      <c r="A46" s="1"/>
      <c r="B46" s="1"/>
      <c r="C46" s="1"/>
      <c r="D46" s="1"/>
      <c r="E46" s="1"/>
      <c r="F46" s="1"/>
      <c r="G46" s="1"/>
      <c r="H46" s="93"/>
      <c r="I46" s="93"/>
      <c r="J46" s="1"/>
      <c r="K46" s="1"/>
      <c r="L46" s="1"/>
      <c r="M46" s="1"/>
    </row>
    <row r="47" spans="1:13" x14ac:dyDescent="0.2">
      <c r="A47" s="1"/>
      <c r="B47" s="1"/>
      <c r="C47" s="1"/>
      <c r="D47" s="1"/>
      <c r="E47" s="1"/>
      <c r="F47" s="1"/>
      <c r="G47" s="1"/>
      <c r="H47" s="93"/>
      <c r="I47" s="93"/>
      <c r="J47" s="1"/>
      <c r="K47" s="1"/>
      <c r="L47" s="1"/>
      <c r="M47" s="1"/>
    </row>
    <row r="48" spans="1:13" x14ac:dyDescent="0.2">
      <c r="A48" s="1"/>
      <c r="B48" s="1"/>
      <c r="C48" s="1"/>
      <c r="D48" s="1"/>
      <c r="E48" s="1"/>
      <c r="F48" s="1"/>
      <c r="G48" s="1"/>
      <c r="H48" s="93"/>
      <c r="I48" s="93"/>
      <c r="J48" s="1"/>
      <c r="K48" s="1"/>
      <c r="L48" s="1"/>
      <c r="M48" s="1"/>
    </row>
    <row r="49" spans="1:13" x14ac:dyDescent="0.2">
      <c r="A49" s="1"/>
      <c r="B49" s="1"/>
      <c r="C49" s="1"/>
      <c r="D49" s="1"/>
      <c r="E49" s="1"/>
      <c r="F49" s="1"/>
      <c r="G49" s="1"/>
      <c r="H49" s="93"/>
      <c r="I49" s="93"/>
      <c r="J49" s="1"/>
      <c r="K49" s="1"/>
      <c r="L49" s="1"/>
      <c r="M49" s="1"/>
    </row>
    <row r="50" spans="1:13" x14ac:dyDescent="0.2">
      <c r="A50" s="1"/>
      <c r="B50" s="1"/>
      <c r="C50" s="1"/>
      <c r="D50" s="1"/>
      <c r="E50" s="1"/>
      <c r="F50" s="1"/>
      <c r="G50" s="1"/>
      <c r="H50" s="93"/>
      <c r="I50" s="93"/>
      <c r="J50" s="1"/>
      <c r="K50" s="1"/>
      <c r="L50" s="1"/>
      <c r="M50" s="1"/>
    </row>
    <row r="51" spans="1:13" x14ac:dyDescent="0.2">
      <c r="A51" s="1"/>
      <c r="B51" s="1"/>
      <c r="C51" s="1"/>
      <c r="D51" s="1"/>
      <c r="E51" s="1"/>
      <c r="F51" s="1"/>
      <c r="G51" s="1"/>
      <c r="H51" s="93"/>
      <c r="I51" s="93"/>
      <c r="J51" s="1"/>
      <c r="K51" s="1"/>
      <c r="L51" s="1"/>
      <c r="M51" s="1"/>
    </row>
    <row r="52" spans="1:13" x14ac:dyDescent="0.2">
      <c r="A52" s="1"/>
      <c r="B52" s="1"/>
      <c r="C52" s="1"/>
      <c r="D52" s="1"/>
      <c r="E52" s="1"/>
      <c r="F52" s="1"/>
      <c r="G52" s="1"/>
      <c r="H52" s="93"/>
      <c r="I52" s="93"/>
      <c r="J52" s="1"/>
      <c r="K52" s="1"/>
      <c r="L52" s="1"/>
      <c r="M52" s="1"/>
    </row>
    <row r="53" spans="1:13" x14ac:dyDescent="0.2">
      <c r="A53" s="1"/>
      <c r="B53" s="1"/>
      <c r="C53" s="1"/>
      <c r="D53" s="1"/>
      <c r="E53" s="1"/>
      <c r="F53" s="1"/>
      <c r="G53" s="1"/>
      <c r="H53" s="93"/>
      <c r="I53" s="93"/>
      <c r="J53" s="1"/>
      <c r="K53" s="1"/>
      <c r="L53" s="1"/>
      <c r="M53" s="1"/>
    </row>
    <row r="54" spans="1:1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1:13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1:13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1:13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1:13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1:13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1:13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1:13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1:13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1:13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1:13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1:13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1:13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1:13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1:13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1:13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1:13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1:13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1:13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1:13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1:13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1:13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1:13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1:13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1:13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1:13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1:13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1:13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1:13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1:13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1:13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1:13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1:13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1:13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1:13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1:13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1:13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1:13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1:13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1:13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1:13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1:13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1:13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1:13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1:13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1:13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1:13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1:13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1:13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1:13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1:13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1:13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1:13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1:13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  <row r="1001" spans="1:13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</row>
    <row r="1002" spans="1:13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</row>
    <row r="1003" spans="1:13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</row>
    <row r="1004" spans="1:13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</row>
    <row r="1005" spans="1:13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</row>
    <row r="1006" spans="1:13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</row>
    <row r="1007" spans="1:13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workbookViewId="0">
      <selection activeCell="G30" sqref="G30"/>
    </sheetView>
  </sheetViews>
  <sheetFormatPr defaultRowHeight="12.75" x14ac:dyDescent="0.2"/>
  <cols>
    <col min="7" max="7" width="8.85546875" customWidth="1"/>
  </cols>
  <sheetData>
    <row r="2" spans="2:15" ht="13.5" thickBot="1" x14ac:dyDescent="0.25"/>
    <row r="3" spans="2:15" ht="16.5" thickBot="1" x14ac:dyDescent="0.3">
      <c r="B3" s="139" t="s">
        <v>343</v>
      </c>
      <c r="C3" s="128"/>
      <c r="D3" s="116"/>
    </row>
    <row r="5" spans="2:15" ht="15.75" x14ac:dyDescent="0.25">
      <c r="B5" s="131">
        <v>2001</v>
      </c>
      <c r="C5" s="131">
        <v>2</v>
      </c>
      <c r="D5" s="145">
        <f>C5/'Počet jezdců nad 50%'!C4</f>
        <v>0.125</v>
      </c>
      <c r="F5" s="140"/>
      <c r="O5" s="107"/>
    </row>
    <row r="6" spans="2:15" ht="15.75" x14ac:dyDescent="0.25">
      <c r="B6" s="154">
        <v>2002</v>
      </c>
      <c r="C6" s="131">
        <v>6</v>
      </c>
      <c r="D6" s="180">
        <f>C6/'Počet jezdců nad 50%'!C5</f>
        <v>0.27272727272727271</v>
      </c>
    </row>
    <row r="7" spans="2:15" ht="15.75" x14ac:dyDescent="0.25">
      <c r="B7" s="131">
        <v>2003</v>
      </c>
      <c r="C7" s="131">
        <v>5</v>
      </c>
      <c r="D7" s="145">
        <f>C7/'Počet jezdců nad 50%'!C6</f>
        <v>0.16666666666666666</v>
      </c>
      <c r="J7" s="140"/>
      <c r="K7" s="140"/>
      <c r="L7" s="140"/>
      <c r="M7" s="140"/>
      <c r="N7" s="141"/>
    </row>
    <row r="8" spans="2:15" ht="15.75" x14ac:dyDescent="0.25">
      <c r="B8" s="131">
        <v>2004</v>
      </c>
      <c r="C8" s="131">
        <v>2</v>
      </c>
      <c r="D8" s="145">
        <f>C8/'Počet jezdců nad 50%'!C7</f>
        <v>5.5555555555555552E-2</v>
      </c>
    </row>
    <row r="9" spans="2:15" ht="15.75" x14ac:dyDescent="0.25">
      <c r="B9" s="131">
        <v>2005</v>
      </c>
      <c r="C9" s="131">
        <v>9</v>
      </c>
      <c r="D9" s="145">
        <f>C9/'Počet jezdců nad 50%'!C8</f>
        <v>0.24324324324324326</v>
      </c>
    </row>
    <row r="10" spans="2:15" ht="15.75" x14ac:dyDescent="0.25">
      <c r="B10" s="131">
        <v>2006</v>
      </c>
      <c r="C10" s="131">
        <v>5</v>
      </c>
      <c r="D10" s="145">
        <f>C10/'Počet jezdců nad 50%'!C9</f>
        <v>0.11627906976744186</v>
      </c>
    </row>
    <row r="11" spans="2:15" ht="15.75" x14ac:dyDescent="0.25">
      <c r="B11" s="131">
        <v>2007</v>
      </c>
      <c r="C11" s="131">
        <v>1</v>
      </c>
      <c r="D11" s="145">
        <f>1/'Počet jezdců nad 50%'!C10</f>
        <v>2.6315789473684209E-2</v>
      </c>
    </row>
    <row r="12" spans="2:15" ht="15.75" x14ac:dyDescent="0.25">
      <c r="B12" s="131">
        <v>2008</v>
      </c>
      <c r="C12" s="131">
        <v>5</v>
      </c>
      <c r="D12" s="145">
        <f>C12/'Počet jezdců nad 50%'!C11</f>
        <v>9.2592592592592587E-2</v>
      </c>
    </row>
    <row r="13" spans="2:15" ht="15.75" x14ac:dyDescent="0.25">
      <c r="B13" s="131">
        <v>2009</v>
      </c>
      <c r="C13" s="131">
        <v>9</v>
      </c>
      <c r="D13" s="145">
        <f>C13/'Počet jezdců nad 50%'!C12</f>
        <v>0.16666666666666666</v>
      </c>
    </row>
    <row r="14" spans="2:15" ht="15.75" x14ac:dyDescent="0.25">
      <c r="B14" s="131">
        <v>2010</v>
      </c>
      <c r="C14" s="131">
        <v>7</v>
      </c>
      <c r="D14" s="145">
        <f>7/'Počet jezdců nad 50%'!C13</f>
        <v>0.13461538461538461</v>
      </c>
    </row>
    <row r="15" spans="2:15" ht="15.75" x14ac:dyDescent="0.25">
      <c r="B15" s="131">
        <v>2011</v>
      </c>
      <c r="C15" s="131">
        <v>8</v>
      </c>
      <c r="D15" s="145">
        <f>C15/'Počet jezdců nad 50%'!C14</f>
        <v>0.14814814814814814</v>
      </c>
    </row>
    <row r="16" spans="2:15" ht="15.75" x14ac:dyDescent="0.25">
      <c r="B16" s="131">
        <v>2012</v>
      </c>
      <c r="C16" s="154">
        <v>10</v>
      </c>
      <c r="D16" s="145">
        <f>C16/'Počet jezdců nad 50%'!C15</f>
        <v>0.21276595744680851</v>
      </c>
    </row>
    <row r="17" spans="2:4" ht="15.75" x14ac:dyDescent="0.25">
      <c r="B17" s="131">
        <v>2013</v>
      </c>
      <c r="C17" s="154">
        <v>6</v>
      </c>
      <c r="D17" s="145">
        <f>C17/'Počet jezdců nad 50%'!C16</f>
        <v>0.12244897959183673</v>
      </c>
    </row>
    <row r="18" spans="2:4" ht="15.75" x14ac:dyDescent="0.25">
      <c r="B18" s="246">
        <v>2014</v>
      </c>
      <c r="C18" s="246">
        <v>11</v>
      </c>
      <c r="D18" s="247">
        <f>C18/'Počet jezdců nad 50%'!C17</f>
        <v>0.25</v>
      </c>
    </row>
    <row r="19" spans="2:4" ht="15.75" x14ac:dyDescent="0.25">
      <c r="B19" s="154">
        <v>2015</v>
      </c>
      <c r="C19" s="154">
        <v>11</v>
      </c>
      <c r="D19" s="180">
        <f>C19/'Počet jezdců nad 50%'!C18</f>
        <v>0.22916666666666666</v>
      </c>
    </row>
    <row r="20" spans="2:4" ht="15.75" x14ac:dyDescent="0.25">
      <c r="B20" s="246">
        <v>2016</v>
      </c>
      <c r="C20" s="246">
        <v>11</v>
      </c>
      <c r="D20" s="247">
        <f>C20/'Počet jezdců nad 50%'!C19</f>
        <v>0.25</v>
      </c>
    </row>
    <row r="21" spans="2:4" ht="15.75" x14ac:dyDescent="0.25">
      <c r="B21" s="147">
        <v>2017</v>
      </c>
      <c r="C21" s="147">
        <v>12</v>
      </c>
      <c r="D21" s="146">
        <f>C21/'Počet jezdců nad 50%'!C20</f>
        <v>0.24489795918367346</v>
      </c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29" workbookViewId="0">
      <selection activeCell="U6" sqref="U6"/>
    </sheetView>
  </sheetViews>
  <sheetFormatPr defaultRowHeight="12.75" x14ac:dyDescent="0.2"/>
  <cols>
    <col min="1" max="1" width="6.85546875" bestFit="1" customWidth="1"/>
    <col min="2" max="2" width="10.5703125" bestFit="1" customWidth="1"/>
    <col min="3" max="19" width="8.42578125" customWidth="1"/>
  </cols>
  <sheetData>
    <row r="1" spans="1:20" ht="13.5" thickBot="1" x14ac:dyDescent="0.25"/>
    <row r="2" spans="1:20" ht="16.5" thickBot="1" x14ac:dyDescent="0.3">
      <c r="F2" s="136" t="s">
        <v>344</v>
      </c>
      <c r="G2" s="134"/>
      <c r="H2" s="128"/>
      <c r="I2" s="128"/>
      <c r="J2" s="128"/>
      <c r="K2" s="128"/>
      <c r="L2" s="128"/>
      <c r="M2" s="116"/>
    </row>
    <row r="3" spans="1:20" ht="15.75" x14ac:dyDescent="0.25">
      <c r="F3" s="133"/>
      <c r="G3" s="133"/>
      <c r="H3" s="12"/>
      <c r="I3" s="12"/>
    </row>
    <row r="4" spans="1:20" s="291" customFormat="1" ht="31.5" customHeight="1" x14ac:dyDescent="0.2">
      <c r="A4" s="288" t="s">
        <v>322</v>
      </c>
      <c r="B4" s="288" t="s">
        <v>34</v>
      </c>
      <c r="C4" s="289">
        <v>2001</v>
      </c>
      <c r="D4" s="289">
        <v>2002</v>
      </c>
      <c r="E4" s="289">
        <v>2003</v>
      </c>
      <c r="F4" s="289">
        <v>2004</v>
      </c>
      <c r="G4" s="289">
        <v>2005</v>
      </c>
      <c r="H4" s="289">
        <v>2006</v>
      </c>
      <c r="I4" s="289">
        <v>2007</v>
      </c>
      <c r="J4" s="289">
        <v>2008</v>
      </c>
      <c r="K4" s="289">
        <v>2009</v>
      </c>
      <c r="L4" s="289">
        <v>2010</v>
      </c>
      <c r="M4" s="289">
        <v>2011</v>
      </c>
      <c r="N4" s="289">
        <v>2012</v>
      </c>
      <c r="O4" s="290">
        <v>2013</v>
      </c>
      <c r="P4" s="289">
        <v>2014</v>
      </c>
      <c r="Q4" s="290">
        <v>2015</v>
      </c>
      <c r="R4" s="290">
        <v>2016</v>
      </c>
      <c r="S4" s="290">
        <v>2017</v>
      </c>
      <c r="T4" s="288" t="s">
        <v>0</v>
      </c>
    </row>
    <row r="5" spans="1:20" ht="15.75" x14ac:dyDescent="0.25">
      <c r="A5" s="147" t="s">
        <v>1</v>
      </c>
      <c r="B5" s="137" t="s">
        <v>12</v>
      </c>
      <c r="C5" s="138"/>
      <c r="D5" s="138">
        <v>1205</v>
      </c>
      <c r="E5" s="138">
        <v>1241</v>
      </c>
      <c r="F5" s="138"/>
      <c r="G5" s="138">
        <v>1349</v>
      </c>
      <c r="H5" s="138">
        <v>1159</v>
      </c>
      <c r="I5" s="138">
        <v>1006</v>
      </c>
      <c r="J5" s="138">
        <v>1132</v>
      </c>
      <c r="K5" s="138">
        <v>1274</v>
      </c>
      <c r="L5" s="138">
        <v>1255</v>
      </c>
      <c r="M5" s="138">
        <v>1391</v>
      </c>
      <c r="N5" s="138">
        <v>1083</v>
      </c>
      <c r="O5" s="138">
        <f>'[11]Individuální km'!$AH$6</f>
        <v>1135</v>
      </c>
      <c r="P5" s="138">
        <f>'[12]Individuální km'!$AH$11</f>
        <v>1033</v>
      </c>
      <c r="Q5" s="138">
        <f>'[13]Individuální km'!$AH$10</f>
        <v>1164</v>
      </c>
      <c r="R5" s="138"/>
      <c r="S5" s="138">
        <v>1339</v>
      </c>
      <c r="T5" s="138">
        <f t="shared" ref="T5:T27" si="0">SUM(C5:S5)</f>
        <v>16766</v>
      </c>
    </row>
    <row r="6" spans="1:20" ht="15.75" x14ac:dyDescent="0.25">
      <c r="A6" s="248" t="s">
        <v>2</v>
      </c>
      <c r="B6" s="209" t="s">
        <v>13</v>
      </c>
      <c r="C6" s="210"/>
      <c r="D6" s="210">
        <v>1099</v>
      </c>
      <c r="E6" s="210">
        <v>1245</v>
      </c>
      <c r="F6" s="210">
        <v>1183</v>
      </c>
      <c r="G6" s="210">
        <v>1312</v>
      </c>
      <c r="H6" s="210">
        <v>1178</v>
      </c>
      <c r="I6" s="210"/>
      <c r="J6" s="210">
        <v>1089</v>
      </c>
      <c r="K6" s="210">
        <v>1059</v>
      </c>
      <c r="L6" s="210">
        <v>1220</v>
      </c>
      <c r="M6" s="210">
        <v>1009</v>
      </c>
      <c r="N6" s="210">
        <v>1099</v>
      </c>
      <c r="O6" s="210"/>
      <c r="P6" s="210">
        <f>'[12]Individuální km'!$AH$8</f>
        <v>1073</v>
      </c>
      <c r="Q6" s="210">
        <f>'[13]Individuální km'!$AH$7</f>
        <v>1209</v>
      </c>
      <c r="R6" s="210">
        <v>1238</v>
      </c>
      <c r="S6" s="210">
        <v>1067</v>
      </c>
      <c r="T6" s="210">
        <f t="shared" si="0"/>
        <v>16080</v>
      </c>
    </row>
    <row r="7" spans="1:20" ht="15.75" x14ac:dyDescent="0.25">
      <c r="A7" s="248" t="s">
        <v>3</v>
      </c>
      <c r="B7" s="209" t="s">
        <v>11</v>
      </c>
      <c r="C7" s="210">
        <v>1216</v>
      </c>
      <c r="D7" s="210">
        <v>1244</v>
      </c>
      <c r="E7" s="210">
        <v>1247</v>
      </c>
      <c r="F7" s="210">
        <v>1209</v>
      </c>
      <c r="G7" s="210">
        <v>1394</v>
      </c>
      <c r="H7" s="210">
        <v>1035</v>
      </c>
      <c r="I7" s="210"/>
      <c r="J7" s="210"/>
      <c r="K7" s="210">
        <v>1002</v>
      </c>
      <c r="L7" s="210"/>
      <c r="M7" s="210">
        <v>1039</v>
      </c>
      <c r="N7" s="210"/>
      <c r="O7" s="210"/>
      <c r="P7" s="210">
        <f>'[12]Individuální km'!$AH$14</f>
        <v>1000</v>
      </c>
      <c r="Q7" s="210"/>
      <c r="R7" s="210">
        <v>1079</v>
      </c>
      <c r="S7" s="210">
        <v>1178</v>
      </c>
      <c r="T7" s="210">
        <f t="shared" si="0"/>
        <v>12643</v>
      </c>
    </row>
    <row r="8" spans="1:20" ht="15.75" x14ac:dyDescent="0.25">
      <c r="A8" s="248" t="s">
        <v>4</v>
      </c>
      <c r="B8" s="209" t="s">
        <v>62</v>
      </c>
      <c r="C8" s="210"/>
      <c r="D8" s="210"/>
      <c r="E8" s="210"/>
      <c r="F8" s="210"/>
      <c r="G8" s="210">
        <v>1011</v>
      </c>
      <c r="H8" s="210"/>
      <c r="I8" s="210"/>
      <c r="J8" s="210">
        <v>1133</v>
      </c>
      <c r="K8" s="210">
        <v>1255</v>
      </c>
      <c r="L8" s="210">
        <v>1147</v>
      </c>
      <c r="M8" s="210">
        <v>1177</v>
      </c>
      <c r="N8" s="210">
        <v>1227</v>
      </c>
      <c r="O8" s="210"/>
      <c r="P8" s="210">
        <f>'[12]Individuální km'!$AH$4</f>
        <v>1272</v>
      </c>
      <c r="Q8" s="210">
        <f>'[13]Individuální km'!$AH$5</f>
        <v>1241</v>
      </c>
      <c r="R8" s="210">
        <v>1164</v>
      </c>
      <c r="S8" s="210">
        <v>1351</v>
      </c>
      <c r="T8" s="210">
        <f t="shared" si="0"/>
        <v>11978</v>
      </c>
    </row>
    <row r="9" spans="1:20" ht="15.75" x14ac:dyDescent="0.25">
      <c r="A9" s="248" t="s">
        <v>5</v>
      </c>
      <c r="B9" s="209" t="s">
        <v>60</v>
      </c>
      <c r="C9" s="210"/>
      <c r="D9" s="210"/>
      <c r="E9" s="210"/>
      <c r="F9" s="210"/>
      <c r="G9" s="210"/>
      <c r="H9" s="210"/>
      <c r="I9" s="210"/>
      <c r="J9" s="210"/>
      <c r="K9" s="210">
        <v>1023</v>
      </c>
      <c r="L9" s="210">
        <v>1068</v>
      </c>
      <c r="M9" s="210">
        <v>1240</v>
      </c>
      <c r="N9" s="210">
        <v>1346</v>
      </c>
      <c r="O9" s="210">
        <f>'[11]Individuální km'!$AH$7</f>
        <v>1109</v>
      </c>
      <c r="P9" s="210">
        <f>'[12]Individuální km'!$AH$7</f>
        <v>1138</v>
      </c>
      <c r="Q9" s="210">
        <f>'[13]Individuální km'!$AH$6</f>
        <v>1235</v>
      </c>
      <c r="R9" s="210">
        <v>1199</v>
      </c>
      <c r="S9" s="210">
        <v>1232</v>
      </c>
      <c r="T9" s="210">
        <f t="shared" si="0"/>
        <v>10590</v>
      </c>
    </row>
    <row r="10" spans="1:20" ht="15.75" x14ac:dyDescent="0.25">
      <c r="A10" s="131" t="s">
        <v>6</v>
      </c>
      <c r="B10" s="130" t="s">
        <v>15</v>
      </c>
      <c r="C10" s="132"/>
      <c r="D10" s="132">
        <v>1168</v>
      </c>
      <c r="E10" s="132">
        <v>1047</v>
      </c>
      <c r="F10" s="132"/>
      <c r="G10" s="132">
        <v>1302</v>
      </c>
      <c r="H10" s="132">
        <v>1093</v>
      </c>
      <c r="I10" s="132"/>
      <c r="J10" s="132"/>
      <c r="K10" s="132">
        <v>1147</v>
      </c>
      <c r="L10" s="132">
        <v>1039</v>
      </c>
      <c r="M10" s="132"/>
      <c r="N10" s="132"/>
      <c r="O10" s="132"/>
      <c r="P10" s="132">
        <f>'[12]Individuální km'!$AH$9</f>
        <v>1065</v>
      </c>
      <c r="Q10" s="132">
        <f>'[13]Individuální km'!$AH$14</f>
        <v>1025</v>
      </c>
      <c r="R10" s="132">
        <v>1017</v>
      </c>
      <c r="S10" s="132"/>
      <c r="T10" s="132">
        <f t="shared" si="0"/>
        <v>9903</v>
      </c>
    </row>
    <row r="11" spans="1:20" ht="15.75" x14ac:dyDescent="0.25">
      <c r="A11" s="131" t="s">
        <v>7</v>
      </c>
      <c r="B11" s="130" t="s">
        <v>17</v>
      </c>
      <c r="C11" s="132"/>
      <c r="D11" s="132"/>
      <c r="E11" s="132"/>
      <c r="F11" s="132"/>
      <c r="G11" s="132">
        <v>1142</v>
      </c>
      <c r="H11" s="132"/>
      <c r="I11" s="132"/>
      <c r="J11" s="132"/>
      <c r="K11" s="132"/>
      <c r="L11" s="132">
        <v>1092</v>
      </c>
      <c r="M11" s="132">
        <v>1139</v>
      </c>
      <c r="N11" s="132">
        <v>1116</v>
      </c>
      <c r="O11" s="132">
        <f>'[11]Individuální km'!$AH$9</f>
        <v>1078</v>
      </c>
      <c r="P11" s="132">
        <f>'[12]Individuální km'!$AH$12</f>
        <v>1011</v>
      </c>
      <c r="Q11" s="132"/>
      <c r="R11" s="132">
        <v>1082</v>
      </c>
      <c r="S11" s="132">
        <v>1371</v>
      </c>
      <c r="T11" s="132">
        <f t="shared" si="0"/>
        <v>9031</v>
      </c>
    </row>
    <row r="12" spans="1:20" ht="15.75" x14ac:dyDescent="0.25">
      <c r="A12" s="131" t="s">
        <v>8</v>
      </c>
      <c r="B12" s="135" t="s">
        <v>51</v>
      </c>
      <c r="C12" s="129"/>
      <c r="D12" s="129"/>
      <c r="E12" s="129"/>
      <c r="F12" s="129"/>
      <c r="G12" s="129"/>
      <c r="H12" s="129"/>
      <c r="I12" s="129"/>
      <c r="J12" s="132"/>
      <c r="K12" s="129"/>
      <c r="L12" s="129"/>
      <c r="M12" s="129"/>
      <c r="N12" s="129"/>
      <c r="O12" s="132">
        <f>'[11]Individuální km'!$AH$4</f>
        <v>1322</v>
      </c>
      <c r="P12" s="132">
        <f>'[12]Individuální km'!$AH$5</f>
        <v>1261</v>
      </c>
      <c r="Q12" s="132">
        <f>'[13]Individuální km'!$AH$4</f>
        <v>1323</v>
      </c>
      <c r="R12" s="132">
        <v>1249</v>
      </c>
      <c r="S12" s="132">
        <v>1407</v>
      </c>
      <c r="T12" s="132">
        <f t="shared" si="0"/>
        <v>6562</v>
      </c>
    </row>
    <row r="13" spans="1:20" ht="15.75" x14ac:dyDescent="0.25">
      <c r="A13" s="131" t="s">
        <v>9</v>
      </c>
      <c r="B13" s="130" t="s">
        <v>16</v>
      </c>
      <c r="C13" s="132"/>
      <c r="D13" s="132">
        <v>1089</v>
      </c>
      <c r="E13" s="132">
        <v>1213</v>
      </c>
      <c r="F13" s="132"/>
      <c r="G13" s="132">
        <v>1164</v>
      </c>
      <c r="H13" s="132">
        <v>1080</v>
      </c>
      <c r="I13" s="132"/>
      <c r="J13" s="132"/>
      <c r="K13" s="132">
        <v>1002</v>
      </c>
      <c r="L13" s="132"/>
      <c r="M13" s="132"/>
      <c r="N13" s="132"/>
      <c r="O13" s="132"/>
      <c r="P13" s="132"/>
      <c r="Q13" s="132"/>
      <c r="R13" s="132"/>
      <c r="S13" s="132"/>
      <c r="T13" s="132">
        <f t="shared" si="0"/>
        <v>5548</v>
      </c>
    </row>
    <row r="14" spans="1:20" ht="15.75" x14ac:dyDescent="0.25">
      <c r="A14" s="131" t="s">
        <v>10</v>
      </c>
      <c r="B14" s="130" t="s">
        <v>65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>
        <v>1047</v>
      </c>
      <c r="O14" s="132">
        <f>'[11]Individuální km'!$AH$8</f>
        <v>1099</v>
      </c>
      <c r="P14" s="132">
        <f>'[12]Individuální km'!$AH$6</f>
        <v>1153</v>
      </c>
      <c r="Q14" s="132">
        <f>'[13]Individuální km'!$AH$9</f>
        <v>1188</v>
      </c>
      <c r="R14" s="132">
        <v>1024</v>
      </c>
      <c r="S14" s="132"/>
      <c r="T14" s="132">
        <f t="shared" si="0"/>
        <v>5511</v>
      </c>
    </row>
    <row r="15" spans="1:20" ht="15.75" x14ac:dyDescent="0.25">
      <c r="A15" s="131" t="s">
        <v>42</v>
      </c>
      <c r="B15" s="130" t="s">
        <v>323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>
        <v>1289</v>
      </c>
      <c r="O15" s="132">
        <f>'[11]Individuální km'!$AH$5</f>
        <v>1226</v>
      </c>
      <c r="P15" s="132"/>
      <c r="Q15" s="132">
        <f>'[13]Individuální km'!$AH$8</f>
        <v>1194</v>
      </c>
      <c r="R15" s="132"/>
      <c r="S15" s="132">
        <v>1103</v>
      </c>
      <c r="T15" s="132">
        <f t="shared" si="0"/>
        <v>4812</v>
      </c>
    </row>
    <row r="16" spans="1:20" ht="15.75" x14ac:dyDescent="0.25">
      <c r="A16" s="131" t="s">
        <v>43</v>
      </c>
      <c r="B16" s="130" t="s">
        <v>276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>
        <v>1050</v>
      </c>
      <c r="O16" s="132"/>
      <c r="P16" s="132"/>
      <c r="Q16" s="132">
        <f>'[13]Individuální km'!$AH$11</f>
        <v>1101</v>
      </c>
      <c r="R16" s="132">
        <v>1211</v>
      </c>
      <c r="S16" s="132">
        <v>1223</v>
      </c>
      <c r="T16" s="132">
        <f t="shared" si="0"/>
        <v>4585</v>
      </c>
    </row>
    <row r="17" spans="1:20" ht="15.75" x14ac:dyDescent="0.25">
      <c r="A17" s="131" t="s">
        <v>48</v>
      </c>
      <c r="B17" s="130" t="s">
        <v>75</v>
      </c>
      <c r="C17" s="132"/>
      <c r="D17" s="132"/>
      <c r="E17" s="132"/>
      <c r="F17" s="132"/>
      <c r="G17" s="132"/>
      <c r="H17" s="132"/>
      <c r="I17" s="132"/>
      <c r="J17" s="132">
        <v>1034</v>
      </c>
      <c r="K17" s="132">
        <v>1195</v>
      </c>
      <c r="L17" s="132"/>
      <c r="M17" s="132">
        <v>1068</v>
      </c>
      <c r="N17" s="132"/>
      <c r="O17" s="132"/>
      <c r="P17" s="132">
        <f>'[12]Individuální km'!$AH$13</f>
        <v>1010</v>
      </c>
      <c r="Q17" s="132"/>
      <c r="R17" s="132"/>
      <c r="S17" s="132"/>
      <c r="T17" s="132">
        <f t="shared" si="0"/>
        <v>4307</v>
      </c>
    </row>
    <row r="18" spans="1:20" ht="15.75" x14ac:dyDescent="0.25">
      <c r="A18" s="131" t="s">
        <v>49</v>
      </c>
      <c r="B18" s="130" t="s">
        <v>324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>
        <v>1255</v>
      </c>
      <c r="O18" s="132"/>
      <c r="P18" s="132">
        <f>'[12]Individuální km'!$AH$10</f>
        <v>1051</v>
      </c>
      <c r="Q18" s="132">
        <f>'[13]Individuální km'!$AH$13</f>
        <v>1051</v>
      </c>
      <c r="R18" s="132"/>
      <c r="S18" s="132"/>
      <c r="T18" s="132">
        <f t="shared" si="0"/>
        <v>3357</v>
      </c>
    </row>
    <row r="19" spans="1:20" ht="15.75" x14ac:dyDescent="0.25">
      <c r="A19" s="131" t="s">
        <v>56</v>
      </c>
      <c r="B19" s="135" t="s">
        <v>327</v>
      </c>
      <c r="C19" s="129"/>
      <c r="D19" s="129"/>
      <c r="E19" s="129"/>
      <c r="F19" s="129"/>
      <c r="G19" s="129"/>
      <c r="H19" s="129"/>
      <c r="I19" s="129"/>
      <c r="J19" s="129"/>
      <c r="K19" s="132">
        <v>1015</v>
      </c>
      <c r="L19" s="132">
        <v>1273</v>
      </c>
      <c r="M19" s="132">
        <v>1020</v>
      </c>
      <c r="N19" s="132"/>
      <c r="O19" s="132"/>
      <c r="P19" s="132"/>
      <c r="Q19" s="132"/>
      <c r="R19" s="132"/>
      <c r="S19" s="132"/>
      <c r="T19" s="132">
        <f t="shared" si="0"/>
        <v>3308</v>
      </c>
    </row>
    <row r="20" spans="1:20" ht="15.75" x14ac:dyDescent="0.25">
      <c r="A20" s="131" t="s">
        <v>57</v>
      </c>
      <c r="B20" s="130" t="s">
        <v>438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>
        <v>1224</v>
      </c>
      <c r="S20" s="132">
        <v>1368</v>
      </c>
      <c r="T20" s="132">
        <f t="shared" si="0"/>
        <v>2592</v>
      </c>
    </row>
    <row r="21" spans="1:20" ht="15.75" x14ac:dyDescent="0.25">
      <c r="A21" s="131" t="s">
        <v>58</v>
      </c>
      <c r="B21" s="130" t="s">
        <v>14</v>
      </c>
      <c r="C21" s="132">
        <v>1223</v>
      </c>
      <c r="D21" s="132">
        <v>1150</v>
      </c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>
        <f t="shared" si="0"/>
        <v>2373</v>
      </c>
    </row>
    <row r="22" spans="1:20" ht="15.75" x14ac:dyDescent="0.25">
      <c r="A22" s="131" t="s">
        <v>67</v>
      </c>
      <c r="B22" s="130" t="s">
        <v>389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>
        <v>1068</v>
      </c>
      <c r="S22" s="132">
        <v>1054</v>
      </c>
      <c r="T22" s="132">
        <f t="shared" si="0"/>
        <v>2122</v>
      </c>
    </row>
    <row r="23" spans="1:20" ht="15.75" x14ac:dyDescent="0.25">
      <c r="A23" s="131" t="s">
        <v>68</v>
      </c>
      <c r="B23" s="135" t="s">
        <v>61</v>
      </c>
      <c r="C23" s="129"/>
      <c r="D23" s="129"/>
      <c r="E23" s="129"/>
      <c r="F23" s="129"/>
      <c r="G23" s="129"/>
      <c r="H23" s="129"/>
      <c r="I23" s="129"/>
      <c r="J23" s="132">
        <v>1027</v>
      </c>
      <c r="K23" s="129"/>
      <c r="L23" s="129"/>
      <c r="M23" s="129"/>
      <c r="N23" s="129"/>
      <c r="O23" s="132"/>
      <c r="P23" s="132"/>
      <c r="Q23" s="132">
        <f>'[13]Individuální km'!$AH$12</f>
        <v>1061</v>
      </c>
      <c r="R23" s="132"/>
      <c r="S23" s="132"/>
      <c r="T23" s="132">
        <f t="shared" si="0"/>
        <v>2088</v>
      </c>
    </row>
    <row r="24" spans="1:20" ht="15.75" x14ac:dyDescent="0.25">
      <c r="A24" s="131" t="s">
        <v>69</v>
      </c>
      <c r="B24" s="130" t="s">
        <v>408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>
        <v>1407</v>
      </c>
      <c r="T24" s="132">
        <f t="shared" si="0"/>
        <v>1407</v>
      </c>
    </row>
    <row r="25" spans="1:20" ht="15.75" x14ac:dyDescent="0.25">
      <c r="A25" s="131" t="s">
        <v>78</v>
      </c>
      <c r="B25" s="130" t="s">
        <v>326</v>
      </c>
      <c r="C25" s="132"/>
      <c r="D25" s="132"/>
      <c r="E25" s="132"/>
      <c r="F25" s="132"/>
      <c r="G25" s="132">
        <v>1170</v>
      </c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>
        <f t="shared" si="0"/>
        <v>1170</v>
      </c>
    </row>
    <row r="26" spans="1:20" ht="15.75" x14ac:dyDescent="0.25">
      <c r="A26" s="131" t="s">
        <v>80</v>
      </c>
      <c r="B26" s="130" t="s">
        <v>325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>
        <v>1080</v>
      </c>
      <c r="O26" s="132"/>
      <c r="P26" s="132"/>
      <c r="Q26" s="132"/>
      <c r="R26" s="132"/>
      <c r="S26" s="132"/>
      <c r="T26" s="132">
        <f t="shared" si="0"/>
        <v>1080</v>
      </c>
    </row>
    <row r="27" spans="1:20" ht="15.75" x14ac:dyDescent="0.25">
      <c r="A27" s="131" t="s">
        <v>82</v>
      </c>
      <c r="B27" s="130" t="s">
        <v>18</v>
      </c>
      <c r="C27" s="132"/>
      <c r="D27" s="132"/>
      <c r="E27" s="132"/>
      <c r="F27" s="132"/>
      <c r="G27" s="132">
        <v>1078</v>
      </c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>
        <f t="shared" si="0"/>
        <v>1078</v>
      </c>
    </row>
  </sheetData>
  <autoFilter ref="A4:T4">
    <sortState ref="A5:T27">
      <sortCondition descending="1" ref="T4"/>
    </sortState>
  </autoFilter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3"/>
  <sheetViews>
    <sheetView workbookViewId="0">
      <selection activeCell="T34" sqref="T34"/>
    </sheetView>
  </sheetViews>
  <sheetFormatPr defaultRowHeight="12.75" x14ac:dyDescent="0.2"/>
  <cols>
    <col min="2" max="17" width="8.7109375" customWidth="1"/>
  </cols>
  <sheetData>
    <row r="1" spans="1:28" ht="23.25" x14ac:dyDescent="0.35">
      <c r="A1" s="1"/>
      <c r="B1" s="1"/>
      <c r="C1" s="1"/>
      <c r="D1" s="1"/>
      <c r="E1" s="68" t="s">
        <v>24</v>
      </c>
      <c r="F1" s="68"/>
      <c r="G1" s="9"/>
      <c r="H1" s="6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" x14ac:dyDescent="0.2">
      <c r="A3" s="181" t="s">
        <v>22</v>
      </c>
      <c r="B3" s="182">
        <v>2001</v>
      </c>
      <c r="C3" s="182">
        <v>2002</v>
      </c>
      <c r="D3" s="182">
        <v>2003</v>
      </c>
      <c r="E3" s="183">
        <v>2004</v>
      </c>
      <c r="F3" s="183">
        <v>2005</v>
      </c>
      <c r="G3" s="183">
        <v>2006</v>
      </c>
      <c r="H3" s="183">
        <v>2007</v>
      </c>
      <c r="I3" s="183">
        <v>2008</v>
      </c>
      <c r="J3" s="183">
        <v>2009</v>
      </c>
      <c r="K3" s="183">
        <v>2010</v>
      </c>
      <c r="L3" s="183">
        <v>2011</v>
      </c>
      <c r="M3" s="183">
        <v>2012</v>
      </c>
      <c r="N3" s="183">
        <v>2013</v>
      </c>
      <c r="O3" s="183">
        <v>2014</v>
      </c>
      <c r="P3" s="183">
        <v>2015</v>
      </c>
      <c r="Q3" s="183">
        <v>2016</v>
      </c>
      <c r="R3" s="183">
        <v>2017</v>
      </c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thickBot="1" x14ac:dyDescent="0.25">
      <c r="A4" s="184" t="s">
        <v>25</v>
      </c>
      <c r="B4" s="185">
        <f>'[15]Průměr km za  hod.'!$R$5</f>
        <v>22.576875000000005</v>
      </c>
      <c r="C4" s="186">
        <f>'[16]Průměr km za  hod.'!$P$5</f>
        <v>22.553846153846152</v>
      </c>
      <c r="D4" s="186">
        <f>'[17]Průměr km za  hod.'!$AD$5</f>
        <v>21.743214285714284</v>
      </c>
      <c r="E4" s="187">
        <f>'[7]Průměr km za  hod.'!$AD$6</f>
        <v>21.914285714285711</v>
      </c>
      <c r="F4" s="187">
        <f>'[1]Průměr km za  hod.'!$J$2</f>
        <v>21.787812500000001</v>
      </c>
      <c r="G4" s="187">
        <f>'[8]Průměr km za  hod.'!$J$2</f>
        <v>20.637037037037036</v>
      </c>
      <c r="H4" s="187">
        <v>21.04</v>
      </c>
      <c r="I4" s="187">
        <f>'[2]Průměr km za  hod.'!$J$2</f>
        <v>19.584615384615383</v>
      </c>
      <c r="J4" s="187">
        <f>'[9]Průměr km za  hod.'!$J$2</f>
        <v>19.574999999999999</v>
      </c>
      <c r="K4" s="187">
        <v>19.3</v>
      </c>
      <c r="L4" s="187">
        <v>19.22</v>
      </c>
      <c r="M4" s="187">
        <f>'[10]Průměr km za  hod.'!$J$2</f>
        <v>18.274193548387096</v>
      </c>
      <c r="N4" s="187">
        <f>'[11]Průměr km za  hod.'!$J$2</f>
        <v>18.509999999999998</v>
      </c>
      <c r="O4" s="187">
        <v>18.059999999999999</v>
      </c>
      <c r="P4" s="187">
        <f>'[13]Průměr km za  hod.'!$J$2</f>
        <v>17.529999999999998</v>
      </c>
      <c r="Q4" s="187">
        <v>17.48</v>
      </c>
      <c r="R4" s="187">
        <v>17.25</v>
      </c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" x14ac:dyDescent="0.2">
      <c r="A5" s="1"/>
      <c r="B5" s="1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2">
      <c r="A22" s="1"/>
      <c r="B22" s="1"/>
      <c r="C22" s="1"/>
      <c r="D22" s="93"/>
      <c r="E22" s="93"/>
      <c r="F22" s="93"/>
      <c r="G22" s="93"/>
      <c r="H22" s="93"/>
      <c r="I22" s="93"/>
      <c r="J22" s="93"/>
      <c r="K22" s="93"/>
      <c r="L22" s="9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2:15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2:15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2:15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2:15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2:15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2:15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2:15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2:15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2:15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2:15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2:15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2:15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2:15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2:15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2:15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2:15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2:15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2:15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2:15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2:15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2:15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2:15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2:15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2:15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2:15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2:15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2:15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2:15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2:15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2:15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2:15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2:15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2:15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2:15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2:15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2:15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2:15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2:15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2:1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2:15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2:15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2:15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2:15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2:15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2:15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2:15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2:15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2:15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2:15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2:15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2:15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2:15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2:15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2:15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2:15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2:15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2:15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2:15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2:15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2:15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2:15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2:15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2:15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2:15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2:15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2:15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2:15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2:15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2:15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2:15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2:15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2:15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2:15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2:15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2:15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2:15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2:15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2:15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2:15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2:15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2:15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2:15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2:15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2:15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2:15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2:15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2:15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2:15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2:15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2:15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2:15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2:15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2:15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2:15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2:15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2:15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2:15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2:15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2:15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2:15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2:15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2:15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2:15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2:15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2:15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2:15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2:15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2:15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2:15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2:15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2:15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2:15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2:15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2:15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2:15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2:15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2:15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2:15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2:15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2:15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2:15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2:15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2:15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2:15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2:15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2:15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2:15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2:15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2:15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2:15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2:15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2:15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2:15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2:15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2:15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2:15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2:15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2:15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2:15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2:15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2:15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2:15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2:15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2:15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2:15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2:15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2:15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2:15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2:15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2:15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2:15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2:15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2:15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2:15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2:15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2:15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2:15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2:15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2:15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2:15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2:15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2:15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2:15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2:15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2:15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2:15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2:15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2:15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2:15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2:15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2:15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2:15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2:15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2:15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2:15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2:15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2:15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2:15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2:15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2:15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2:15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2:15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2:15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2:15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2:15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2:15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2:15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2:15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2:15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2:15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2:15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15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2:15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2:15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2:15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2:15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2:15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2:15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2:15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2:15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2:15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2:15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2:15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2:15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2:15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2:15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2:15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2:15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2:15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2:15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2:15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2:15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2:15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2:15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2:15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2:15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2:15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2:15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2:15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2:15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2:15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2:15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2:15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2:15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2:15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2:15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2:15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2:15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2:15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2:15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2:15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2:15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2:15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2:15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2:15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2:15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2:15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2:15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2:15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2:15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2:15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2:15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2:15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2:15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2:15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2:15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2:15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2:15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2:15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2:15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2:15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2:15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2:15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2:15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2:15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2:15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2:15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2:15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2:15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2:15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2:15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2:15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2:15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2:15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2:15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2:15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2:15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2:15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2:15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2:15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2:15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2:15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2:15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2:15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2:15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2:15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2:15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2:15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2:15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2:15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2:15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2:15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2:15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2:15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2:15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2:15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2:15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2:15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2:15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2:15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2:15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2:15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2:15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2:15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2:15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2:15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2:15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2:15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2:15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2:15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2:15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2:15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2:15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2:15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2:15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2:15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2:15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2:15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2:15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2:15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2:15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2:15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2:15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2:15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2:15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2:15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2:15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2:15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2:15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2:15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2:15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2:15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2:15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2:15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2:15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2:15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2:15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2:15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2:15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2:15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2:15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2:15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2:15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2:15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2:15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2:15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2:15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2:15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2:15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2:15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2:15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2:15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2:15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2:15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2:15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2:15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2:15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2:15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2:15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2:15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2:15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2:15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2:15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2:15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2:15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2:15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2:15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2:15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2:15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2:15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2:15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2:15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2:15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2:15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2:15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2:15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2:15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2:15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2:15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2:15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2:15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2:15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2:15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workbookViewId="0">
      <selection activeCell="J30" sqref="J30"/>
    </sheetView>
  </sheetViews>
  <sheetFormatPr defaultRowHeight="12.75" x14ac:dyDescent="0.2"/>
  <cols>
    <col min="1" max="1" width="5.28515625" customWidth="1"/>
    <col min="2" max="2" width="9.42578125" bestFit="1" customWidth="1"/>
    <col min="3" max="3" width="6.140625" bestFit="1" customWidth="1"/>
    <col min="4" max="4" width="6.28515625" customWidth="1"/>
    <col min="5" max="5" width="6.140625" customWidth="1"/>
    <col min="6" max="6" width="7.7109375" customWidth="1"/>
    <col min="7" max="17" width="6.140625" bestFit="1" customWidth="1"/>
    <col min="18" max="19" width="6.140625" customWidth="1"/>
  </cols>
  <sheetData>
    <row r="1" spans="1:27" ht="26.25" thickBot="1" x14ac:dyDescent="0.4">
      <c r="A1" s="1"/>
      <c r="B1" s="1"/>
      <c r="C1" s="1"/>
      <c r="D1" s="15" t="s">
        <v>439</v>
      </c>
      <c r="E1" s="16"/>
      <c r="F1" s="16"/>
      <c r="G1" s="16"/>
      <c r="H1" s="1"/>
      <c r="I1" s="1"/>
      <c r="J1" s="1"/>
      <c r="K1" s="1"/>
      <c r="L1" s="1"/>
      <c r="M1" s="1"/>
      <c r="N1" s="1"/>
      <c r="O1" s="1"/>
      <c r="P1" s="1"/>
      <c r="Q1" s="93"/>
      <c r="R1" s="93"/>
      <c r="S1" s="93"/>
      <c r="T1" s="93"/>
    </row>
    <row r="2" spans="1:27" ht="43.5" customHeight="1" thickBot="1" x14ac:dyDescent="0.25">
      <c r="A2" s="194" t="s">
        <v>20</v>
      </c>
      <c r="B2" s="205" t="s">
        <v>21</v>
      </c>
      <c r="C2" s="206">
        <v>2001</v>
      </c>
      <c r="D2" s="206">
        <v>2002</v>
      </c>
      <c r="E2" s="206">
        <v>2003</v>
      </c>
      <c r="F2" s="206">
        <v>2004</v>
      </c>
      <c r="G2" s="206">
        <v>2005</v>
      </c>
      <c r="H2" s="206">
        <v>2006</v>
      </c>
      <c r="I2" s="206">
        <v>2007</v>
      </c>
      <c r="J2" s="206">
        <v>2008</v>
      </c>
      <c r="K2" s="206">
        <v>2009</v>
      </c>
      <c r="L2" s="206">
        <v>2010</v>
      </c>
      <c r="M2" s="206">
        <v>2011</v>
      </c>
      <c r="N2" s="206">
        <v>2012</v>
      </c>
      <c r="O2" s="206">
        <v>2013</v>
      </c>
      <c r="P2" s="206">
        <v>2014</v>
      </c>
      <c r="Q2" s="206">
        <v>2015</v>
      </c>
      <c r="R2" s="206">
        <v>2016</v>
      </c>
      <c r="S2" s="206">
        <v>2017</v>
      </c>
      <c r="T2" s="207" t="s">
        <v>0</v>
      </c>
      <c r="U2" s="1"/>
      <c r="V2" s="1"/>
      <c r="W2" s="1"/>
      <c r="X2" s="1"/>
      <c r="Y2" s="1"/>
      <c r="Z2" s="1"/>
      <c r="AA2" s="1"/>
    </row>
    <row r="3" spans="1:27" ht="15" x14ac:dyDescent="0.25">
      <c r="A3" s="195" t="s">
        <v>1</v>
      </c>
      <c r="B3" s="196" t="s">
        <v>55</v>
      </c>
      <c r="C3" s="197">
        <v>0</v>
      </c>
      <c r="D3" s="197">
        <v>0</v>
      </c>
      <c r="E3" s="197">
        <v>0</v>
      </c>
      <c r="F3" s="198">
        <v>0</v>
      </c>
      <c r="G3" s="198">
        <v>0</v>
      </c>
      <c r="H3" s="198">
        <v>5</v>
      </c>
      <c r="I3" s="198">
        <v>2.5</v>
      </c>
      <c r="J3" s="198">
        <v>13</v>
      </c>
      <c r="K3" s="198">
        <f>[9]Trackmakers!$I$6</f>
        <v>13.3</v>
      </c>
      <c r="L3" s="198">
        <v>16</v>
      </c>
      <c r="M3" s="198">
        <v>15.5</v>
      </c>
      <c r="N3" s="198">
        <v>13.8</v>
      </c>
      <c r="O3" s="198">
        <v>10.5</v>
      </c>
      <c r="P3" s="197">
        <f>[12]Trackmakers!$I$6</f>
        <v>12</v>
      </c>
      <c r="Q3" s="197">
        <v>12</v>
      </c>
      <c r="R3" s="197">
        <v>11</v>
      </c>
      <c r="S3" s="197">
        <v>13</v>
      </c>
      <c r="T3" s="208">
        <f t="shared" ref="T3:T26" si="0">SUM(C3:S3)</f>
        <v>137.6</v>
      </c>
      <c r="U3" s="1"/>
      <c r="V3" s="1"/>
      <c r="W3" s="1"/>
      <c r="X3" s="1"/>
      <c r="Y3" s="1"/>
      <c r="Z3" s="1"/>
      <c r="AA3" s="1"/>
    </row>
    <row r="4" spans="1:27" ht="15" x14ac:dyDescent="0.25">
      <c r="A4" s="199" t="s">
        <v>2</v>
      </c>
      <c r="B4" s="200" t="s">
        <v>65</v>
      </c>
      <c r="C4" s="202">
        <v>0</v>
      </c>
      <c r="D4" s="202">
        <v>0</v>
      </c>
      <c r="E4" s="202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f>[9]Trackmakers!$I$7</f>
        <v>4.5</v>
      </c>
      <c r="L4" s="201">
        <v>2</v>
      </c>
      <c r="M4" s="201">
        <v>6</v>
      </c>
      <c r="N4" s="201">
        <v>9.3000000000000007</v>
      </c>
      <c r="O4" s="201">
        <v>10</v>
      </c>
      <c r="P4" s="201">
        <f>[12]Trackmakers!$I$7</f>
        <v>10.5</v>
      </c>
      <c r="Q4" s="201">
        <v>11</v>
      </c>
      <c r="R4" s="201">
        <v>4</v>
      </c>
      <c r="S4" s="201">
        <v>3</v>
      </c>
      <c r="T4" s="203">
        <f t="shared" si="0"/>
        <v>60.3</v>
      </c>
      <c r="U4" s="1"/>
      <c r="V4" s="1"/>
      <c r="W4" s="1"/>
      <c r="X4" s="1"/>
      <c r="Y4" s="1"/>
      <c r="Z4" s="1"/>
      <c r="AA4" s="1"/>
    </row>
    <row r="5" spans="1:27" ht="15" x14ac:dyDescent="0.25">
      <c r="A5" s="199" t="s">
        <v>3</v>
      </c>
      <c r="B5" s="200" t="s">
        <v>11</v>
      </c>
      <c r="C5" s="201">
        <f>[15]List1!$F$3</f>
        <v>6</v>
      </c>
      <c r="D5" s="202">
        <f>[16]Trackmakers!$F$4</f>
        <v>5</v>
      </c>
      <c r="E5" s="202">
        <f>[17]Trackmakers!$F$4</f>
        <v>9</v>
      </c>
      <c r="F5" s="202">
        <f>[7]Trackmakers!$F$4</f>
        <v>6</v>
      </c>
      <c r="G5" s="202">
        <v>14</v>
      </c>
      <c r="H5" s="202">
        <v>7</v>
      </c>
      <c r="I5" s="202">
        <v>5</v>
      </c>
      <c r="J5" s="202">
        <v>2</v>
      </c>
      <c r="K5" s="202">
        <f>[9]Trackmakers!$I$9</f>
        <v>2</v>
      </c>
      <c r="L5" s="202">
        <v>0</v>
      </c>
      <c r="M5" s="202">
        <v>1</v>
      </c>
      <c r="N5" s="202">
        <v>1</v>
      </c>
      <c r="O5" s="202">
        <v>0</v>
      </c>
      <c r="P5" s="201">
        <v>0</v>
      </c>
      <c r="Q5" s="201">
        <v>0</v>
      </c>
      <c r="R5" s="201">
        <v>0</v>
      </c>
      <c r="S5" s="201">
        <v>0</v>
      </c>
      <c r="T5" s="203">
        <f t="shared" si="0"/>
        <v>58</v>
      </c>
      <c r="U5" s="1"/>
      <c r="V5" s="1"/>
      <c r="W5" s="1"/>
      <c r="X5" s="1"/>
      <c r="Y5" s="1"/>
      <c r="Z5" s="1"/>
      <c r="AA5" s="1"/>
    </row>
    <row r="6" spans="1:27" ht="15" x14ac:dyDescent="0.25">
      <c r="A6" s="199" t="s">
        <v>4</v>
      </c>
      <c r="B6" s="200" t="s">
        <v>13</v>
      </c>
      <c r="C6" s="202">
        <f>[15]List1!$F$10</f>
        <v>1</v>
      </c>
      <c r="D6" s="202">
        <f>[16]Trackmakers!$F$12</f>
        <v>1</v>
      </c>
      <c r="E6" s="202">
        <f>[17]Trackmakers!$F$5</f>
        <v>2</v>
      </c>
      <c r="F6" s="201">
        <f>[7]Trackmakers!$F$8</f>
        <v>1</v>
      </c>
      <c r="G6" s="201">
        <v>3</v>
      </c>
      <c r="H6" s="201">
        <v>7.5</v>
      </c>
      <c r="I6" s="201">
        <v>2</v>
      </c>
      <c r="J6" s="201">
        <v>1</v>
      </c>
      <c r="K6" s="201">
        <v>0</v>
      </c>
      <c r="L6" s="201">
        <v>1</v>
      </c>
      <c r="M6" s="201">
        <v>3.5</v>
      </c>
      <c r="N6" s="201">
        <v>0</v>
      </c>
      <c r="O6" s="201">
        <v>3</v>
      </c>
      <c r="P6" s="201">
        <f>[12]Trackmakers!$I$9</f>
        <v>2</v>
      </c>
      <c r="Q6" s="201">
        <v>2</v>
      </c>
      <c r="R6" s="201">
        <v>5</v>
      </c>
      <c r="S6" s="201">
        <v>3</v>
      </c>
      <c r="T6" s="203">
        <f t="shared" si="0"/>
        <v>38</v>
      </c>
      <c r="U6" s="1"/>
      <c r="V6" s="1"/>
      <c r="W6" s="1"/>
      <c r="X6" s="1"/>
      <c r="Y6" s="1"/>
      <c r="Z6" s="1"/>
      <c r="AA6" s="1"/>
    </row>
    <row r="7" spans="1:27" ht="15" x14ac:dyDescent="0.25">
      <c r="A7" s="199" t="s">
        <v>5</v>
      </c>
      <c r="B7" s="200" t="s">
        <v>59</v>
      </c>
      <c r="C7" s="202">
        <v>0</v>
      </c>
      <c r="D7" s="202">
        <v>0</v>
      </c>
      <c r="E7" s="202">
        <v>0</v>
      </c>
      <c r="F7" s="201">
        <v>0</v>
      </c>
      <c r="G7" s="201">
        <v>0</v>
      </c>
      <c r="H7" s="201">
        <v>0</v>
      </c>
      <c r="I7" s="201">
        <v>0</v>
      </c>
      <c r="J7" s="201">
        <v>4.5</v>
      </c>
      <c r="K7" s="201">
        <f>[9]Trackmakers!$I$8</f>
        <v>4</v>
      </c>
      <c r="L7" s="201">
        <v>5.5</v>
      </c>
      <c r="M7" s="201">
        <v>1</v>
      </c>
      <c r="N7" s="204">
        <v>2</v>
      </c>
      <c r="O7" s="204">
        <v>3.5</v>
      </c>
      <c r="P7" s="201">
        <f>[12]Trackmakers!$I$10</f>
        <v>1</v>
      </c>
      <c r="Q7" s="201">
        <v>0</v>
      </c>
      <c r="R7" s="201">
        <v>2</v>
      </c>
      <c r="S7" s="201">
        <v>0</v>
      </c>
      <c r="T7" s="203">
        <f t="shared" si="0"/>
        <v>23.5</v>
      </c>
      <c r="U7" s="1"/>
      <c r="V7" s="1"/>
      <c r="W7" s="1"/>
      <c r="X7" s="1"/>
      <c r="Y7" s="1"/>
      <c r="Z7" s="1"/>
      <c r="AA7" s="1"/>
    </row>
    <row r="8" spans="1:27" ht="15" x14ac:dyDescent="0.25">
      <c r="A8" s="199" t="s">
        <v>6</v>
      </c>
      <c r="B8" s="200" t="s">
        <v>17</v>
      </c>
      <c r="C8" s="202">
        <v>0</v>
      </c>
      <c r="D8" s="202">
        <f>[16]Trackmakers!$F$10</f>
        <v>1</v>
      </c>
      <c r="E8" s="202">
        <v>0</v>
      </c>
      <c r="F8" s="201">
        <v>0</v>
      </c>
      <c r="G8" s="201">
        <v>1</v>
      </c>
      <c r="H8" s="201">
        <v>3</v>
      </c>
      <c r="I8" s="201">
        <v>0</v>
      </c>
      <c r="J8" s="201">
        <v>1</v>
      </c>
      <c r="K8" s="201">
        <v>0</v>
      </c>
      <c r="L8" s="201">
        <v>2</v>
      </c>
      <c r="M8" s="201">
        <v>1</v>
      </c>
      <c r="N8" s="201">
        <v>1.3</v>
      </c>
      <c r="O8" s="201">
        <v>1</v>
      </c>
      <c r="P8" s="201">
        <f>[12]Trackmakers!$I$12</f>
        <v>1</v>
      </c>
      <c r="Q8" s="201">
        <v>1</v>
      </c>
      <c r="R8" s="201">
        <v>1</v>
      </c>
      <c r="S8" s="201">
        <v>3</v>
      </c>
      <c r="T8" s="203">
        <f t="shared" si="0"/>
        <v>17.3</v>
      </c>
      <c r="U8" s="1"/>
      <c r="V8" s="1"/>
      <c r="W8" s="1"/>
      <c r="X8" s="1"/>
      <c r="Y8" s="1"/>
      <c r="Z8" s="1"/>
      <c r="AA8" s="1"/>
    </row>
    <row r="9" spans="1:27" ht="15" x14ac:dyDescent="0.25">
      <c r="A9" s="199" t="s">
        <v>7</v>
      </c>
      <c r="B9" s="200" t="s">
        <v>60</v>
      </c>
      <c r="C9" s="202">
        <v>0</v>
      </c>
      <c r="D9" s="202">
        <v>0</v>
      </c>
      <c r="E9" s="202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0.5</v>
      </c>
      <c r="K9" s="201">
        <v>0</v>
      </c>
      <c r="L9" s="201">
        <v>0</v>
      </c>
      <c r="M9" s="201">
        <v>1.5</v>
      </c>
      <c r="N9" s="204">
        <v>3</v>
      </c>
      <c r="O9" s="204">
        <v>2</v>
      </c>
      <c r="P9" s="201">
        <f>[12]Trackmakers!$I$8</f>
        <v>2.5</v>
      </c>
      <c r="Q9" s="201">
        <v>2</v>
      </c>
      <c r="R9" s="201">
        <v>2</v>
      </c>
      <c r="S9" s="201">
        <v>3</v>
      </c>
      <c r="T9" s="203">
        <f t="shared" si="0"/>
        <v>16.5</v>
      </c>
      <c r="U9" s="1"/>
      <c r="V9" s="1"/>
      <c r="W9" s="1"/>
      <c r="X9" s="1"/>
      <c r="Y9" s="1"/>
      <c r="Z9" s="1"/>
      <c r="AA9" s="1"/>
    </row>
    <row r="10" spans="1:27" ht="15" x14ac:dyDescent="0.25">
      <c r="A10" s="199" t="s">
        <v>8</v>
      </c>
      <c r="B10" s="200" t="s">
        <v>12</v>
      </c>
      <c r="C10" s="202">
        <f>[15]List1!$F$9</f>
        <v>2</v>
      </c>
      <c r="D10" s="202">
        <f>[16]Trackmakers!$F$9</f>
        <v>2</v>
      </c>
      <c r="E10" s="202">
        <f>[17]Trackmakers!$F$8</f>
        <v>1</v>
      </c>
      <c r="F10" s="201">
        <f>[7]Trackmakers!$F$7</f>
        <v>1</v>
      </c>
      <c r="G10" s="201">
        <v>3</v>
      </c>
      <c r="H10" s="201">
        <v>1</v>
      </c>
      <c r="I10" s="201">
        <v>1.5</v>
      </c>
      <c r="J10" s="201">
        <v>0</v>
      </c>
      <c r="K10" s="201">
        <f>[9]Trackmakers!$I$10</f>
        <v>1.5</v>
      </c>
      <c r="L10" s="201">
        <v>1.5</v>
      </c>
      <c r="M10" s="201">
        <v>0.5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3">
        <f t="shared" si="0"/>
        <v>15</v>
      </c>
      <c r="U10" s="1"/>
      <c r="V10" s="1"/>
      <c r="W10" s="1"/>
      <c r="X10" s="1"/>
      <c r="Y10" s="1"/>
      <c r="Z10" s="1"/>
      <c r="AA10" s="1"/>
    </row>
    <row r="11" spans="1:27" ht="15" x14ac:dyDescent="0.25">
      <c r="A11" s="199" t="s">
        <v>9</v>
      </c>
      <c r="B11" s="200" t="s">
        <v>18</v>
      </c>
      <c r="C11" s="202">
        <f>[15]List1!$F$4</f>
        <v>4</v>
      </c>
      <c r="D11" s="202">
        <f>[16]Trackmakers!$F$5</f>
        <v>3</v>
      </c>
      <c r="E11" s="202">
        <f>[17]Trackmakers!$F$9</f>
        <v>1</v>
      </c>
      <c r="F11" s="201">
        <f>[7]Trackmakers!$F$5</f>
        <v>2</v>
      </c>
      <c r="G11" s="201">
        <v>0</v>
      </c>
      <c r="H11" s="201">
        <v>1</v>
      </c>
      <c r="I11" s="201">
        <v>1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3">
        <f t="shared" si="0"/>
        <v>12</v>
      </c>
      <c r="U11" s="1"/>
      <c r="V11" s="1"/>
      <c r="W11" s="1"/>
      <c r="X11" s="1"/>
      <c r="Y11" s="1"/>
      <c r="Z11" s="1"/>
      <c r="AA11" s="1"/>
    </row>
    <row r="12" spans="1:27" ht="15" x14ac:dyDescent="0.25">
      <c r="A12" s="199" t="s">
        <v>10</v>
      </c>
      <c r="B12" s="200" t="s">
        <v>46</v>
      </c>
      <c r="C12" s="202">
        <v>0</v>
      </c>
      <c r="D12" s="202">
        <v>0</v>
      </c>
      <c r="E12" s="202">
        <v>0</v>
      </c>
      <c r="F12" s="201">
        <v>0</v>
      </c>
      <c r="G12" s="201">
        <v>1</v>
      </c>
      <c r="H12" s="201">
        <v>1.5</v>
      </c>
      <c r="I12" s="201">
        <v>3</v>
      </c>
      <c r="J12" s="201">
        <v>2.5</v>
      </c>
      <c r="K12" s="201">
        <f>[9]Trackmakers!$I$11</f>
        <v>0.8</v>
      </c>
      <c r="L12" s="201">
        <v>1.5</v>
      </c>
      <c r="M12" s="201">
        <v>1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3">
        <f t="shared" si="0"/>
        <v>11.3</v>
      </c>
      <c r="U12" s="1"/>
      <c r="V12" s="1"/>
      <c r="W12" s="1"/>
      <c r="X12" s="1"/>
      <c r="Y12" s="1"/>
      <c r="Z12" s="1"/>
      <c r="AA12" s="1"/>
    </row>
    <row r="13" spans="1:27" ht="15" x14ac:dyDescent="0.25">
      <c r="A13" s="199" t="s">
        <v>42</v>
      </c>
      <c r="B13" s="200" t="s">
        <v>16</v>
      </c>
      <c r="C13" s="202">
        <v>0</v>
      </c>
      <c r="D13" s="202">
        <f>[16]Trackmakers!$F$11</f>
        <v>1</v>
      </c>
      <c r="E13" s="201">
        <f>[17]Trackmakers!$F$7</f>
        <v>1</v>
      </c>
      <c r="F13" s="201">
        <f>[7]Trackmakers!$F$6</f>
        <v>1</v>
      </c>
      <c r="G13" s="201">
        <v>2</v>
      </c>
      <c r="H13" s="201">
        <v>1</v>
      </c>
      <c r="I13" s="201">
        <v>3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3">
        <f t="shared" si="0"/>
        <v>9</v>
      </c>
      <c r="U13" s="1"/>
      <c r="V13" s="1"/>
      <c r="W13" s="1"/>
      <c r="X13" s="1"/>
      <c r="Y13" s="1"/>
      <c r="Z13" s="1"/>
      <c r="AA13" s="1"/>
    </row>
    <row r="14" spans="1:27" ht="15" x14ac:dyDescent="0.25">
      <c r="A14" s="199" t="s">
        <v>43</v>
      </c>
      <c r="B14" s="200" t="s">
        <v>389</v>
      </c>
      <c r="C14" s="202">
        <v>0</v>
      </c>
      <c r="D14" s="202">
        <v>0</v>
      </c>
      <c r="E14" s="202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1</v>
      </c>
      <c r="Q14" s="201">
        <v>2</v>
      </c>
      <c r="R14" s="201">
        <v>3</v>
      </c>
      <c r="S14" s="201">
        <v>3</v>
      </c>
      <c r="T14" s="203">
        <f t="shared" si="0"/>
        <v>9</v>
      </c>
      <c r="U14" s="1"/>
      <c r="V14" s="1"/>
      <c r="W14" s="1"/>
      <c r="X14" s="1"/>
      <c r="Y14" s="1"/>
      <c r="Z14" s="1"/>
      <c r="AA14" s="1"/>
    </row>
    <row r="15" spans="1:27" ht="15" x14ac:dyDescent="0.25">
      <c r="A15" s="199" t="s">
        <v>48</v>
      </c>
      <c r="B15" s="200" t="s">
        <v>14</v>
      </c>
      <c r="C15" s="202">
        <f>[15]List1!$F$5</f>
        <v>4</v>
      </c>
      <c r="D15" s="202">
        <f>[16]Trackmakers!$F$6</f>
        <v>2</v>
      </c>
      <c r="E15" s="202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3">
        <f t="shared" si="0"/>
        <v>6</v>
      </c>
      <c r="U15" s="1"/>
      <c r="V15" s="1"/>
      <c r="W15" s="1"/>
      <c r="X15" s="1"/>
      <c r="Y15" s="1"/>
      <c r="Z15" s="1"/>
      <c r="AA15" s="1"/>
    </row>
    <row r="16" spans="1:27" ht="15" x14ac:dyDescent="0.25">
      <c r="A16" s="199" t="s">
        <v>49</v>
      </c>
      <c r="B16" s="200" t="s">
        <v>323</v>
      </c>
      <c r="C16" s="202">
        <v>0</v>
      </c>
      <c r="D16" s="202">
        <v>0</v>
      </c>
      <c r="E16" s="202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1</v>
      </c>
      <c r="R16" s="201">
        <v>3</v>
      </c>
      <c r="S16" s="201">
        <v>2</v>
      </c>
      <c r="T16" s="203">
        <f t="shared" si="0"/>
        <v>6</v>
      </c>
      <c r="U16" s="1"/>
      <c r="V16" s="1"/>
      <c r="W16" s="1"/>
      <c r="X16" s="1"/>
      <c r="Y16" s="1"/>
      <c r="Z16" s="1"/>
      <c r="AA16" s="1"/>
    </row>
    <row r="17" spans="1:27" ht="15" x14ac:dyDescent="0.25">
      <c r="A17" s="199" t="s">
        <v>56</v>
      </c>
      <c r="B17" s="200" t="s">
        <v>19</v>
      </c>
      <c r="C17" s="202">
        <f>[15]List1!$F$6</f>
        <v>3</v>
      </c>
      <c r="D17" s="202">
        <f>[16]Trackmakers!$F$8</f>
        <v>2</v>
      </c>
      <c r="E17" s="202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3">
        <f t="shared" si="0"/>
        <v>5</v>
      </c>
      <c r="U17" s="1"/>
      <c r="V17" s="1"/>
      <c r="W17" s="1"/>
      <c r="X17" s="1"/>
      <c r="Y17" s="1"/>
      <c r="Z17" s="1"/>
      <c r="AA17" s="1"/>
    </row>
    <row r="18" spans="1:27" ht="15" x14ac:dyDescent="0.25">
      <c r="A18" s="199" t="s">
        <v>57</v>
      </c>
      <c r="B18" s="200" t="s">
        <v>15</v>
      </c>
      <c r="C18" s="202">
        <f>[15]List1!$F$8</f>
        <v>2</v>
      </c>
      <c r="D18" s="202">
        <f>[16]Trackmakers!$F$7</f>
        <v>2</v>
      </c>
      <c r="E18" s="202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3">
        <f t="shared" si="0"/>
        <v>4</v>
      </c>
      <c r="U18" s="1"/>
      <c r="V18" s="1"/>
      <c r="W18" s="1"/>
      <c r="X18" s="1"/>
      <c r="Y18" s="1"/>
      <c r="Z18" s="1"/>
      <c r="AA18" s="1"/>
    </row>
    <row r="19" spans="1:27" ht="15" x14ac:dyDescent="0.25">
      <c r="A19" s="199" t="s">
        <v>58</v>
      </c>
      <c r="B19" s="200" t="s">
        <v>27</v>
      </c>
      <c r="C19" s="201">
        <f>[15]List1!$F$7</f>
        <v>3</v>
      </c>
      <c r="D19" s="201">
        <v>0</v>
      </c>
      <c r="E19" s="202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1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3">
        <f t="shared" si="0"/>
        <v>4</v>
      </c>
      <c r="U19" s="1"/>
      <c r="V19" s="1"/>
      <c r="W19" s="1"/>
      <c r="X19" s="1"/>
      <c r="Y19" s="1"/>
      <c r="Z19" s="1"/>
      <c r="AA19" s="1"/>
    </row>
    <row r="20" spans="1:27" ht="15" x14ac:dyDescent="0.25">
      <c r="A20" s="199" t="s">
        <v>67</v>
      </c>
      <c r="B20" s="200" t="s">
        <v>51</v>
      </c>
      <c r="C20" s="202">
        <v>0</v>
      </c>
      <c r="D20" s="202">
        <v>0</v>
      </c>
      <c r="E20" s="202">
        <v>0</v>
      </c>
      <c r="F20" s="201">
        <v>0</v>
      </c>
      <c r="G20" s="201">
        <v>0</v>
      </c>
      <c r="H20" s="201">
        <v>0</v>
      </c>
      <c r="I20" s="201">
        <v>1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1</v>
      </c>
      <c r="T20" s="203">
        <f t="shared" si="0"/>
        <v>2</v>
      </c>
      <c r="U20" s="1"/>
      <c r="V20" s="1"/>
      <c r="W20" s="1"/>
      <c r="X20" s="1"/>
      <c r="Y20" s="1"/>
      <c r="Z20" s="1"/>
      <c r="AA20" s="1"/>
    </row>
    <row r="21" spans="1:27" ht="15" x14ac:dyDescent="0.25">
      <c r="A21" s="199" t="s">
        <v>68</v>
      </c>
      <c r="B21" s="200" t="s">
        <v>276</v>
      </c>
      <c r="C21" s="202">
        <v>0</v>
      </c>
      <c r="D21" s="202">
        <v>0</v>
      </c>
      <c r="E21" s="202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0.5</v>
      </c>
      <c r="M21" s="201">
        <v>0</v>
      </c>
      <c r="N21" s="201">
        <v>0</v>
      </c>
      <c r="O21" s="201">
        <v>0</v>
      </c>
      <c r="P21" s="201">
        <v>0</v>
      </c>
      <c r="Q21" s="201">
        <v>1</v>
      </c>
      <c r="R21" s="201">
        <v>0</v>
      </c>
      <c r="S21" s="201">
        <v>0</v>
      </c>
      <c r="T21" s="203">
        <f t="shared" si="0"/>
        <v>1.5</v>
      </c>
      <c r="U21" s="1"/>
      <c r="V21" s="1"/>
      <c r="W21" s="1"/>
      <c r="X21" s="1"/>
      <c r="Y21" s="1"/>
      <c r="Z21" s="1"/>
      <c r="AA21" s="1"/>
    </row>
    <row r="22" spans="1:27" ht="15" x14ac:dyDescent="0.25">
      <c r="A22" s="199" t="s">
        <v>69</v>
      </c>
      <c r="B22" s="200" t="s">
        <v>50</v>
      </c>
      <c r="C22" s="202">
        <v>0</v>
      </c>
      <c r="D22" s="202">
        <v>0</v>
      </c>
      <c r="E22" s="202">
        <v>0</v>
      </c>
      <c r="F22" s="201">
        <v>0</v>
      </c>
      <c r="G22" s="201">
        <v>0</v>
      </c>
      <c r="H22" s="201">
        <v>0</v>
      </c>
      <c r="I22" s="201">
        <v>1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3">
        <f t="shared" si="0"/>
        <v>1</v>
      </c>
      <c r="U22" s="1"/>
      <c r="V22" s="1"/>
      <c r="W22" s="1"/>
      <c r="X22" s="1"/>
      <c r="Y22" s="1"/>
      <c r="Z22" s="1"/>
      <c r="AA22" s="1"/>
    </row>
    <row r="23" spans="1:27" ht="15" x14ac:dyDescent="0.25">
      <c r="A23" s="199" t="s">
        <v>78</v>
      </c>
      <c r="B23" s="200" t="s">
        <v>275</v>
      </c>
      <c r="C23" s="202">
        <v>0</v>
      </c>
      <c r="D23" s="202">
        <v>0</v>
      </c>
      <c r="E23" s="202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1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3">
        <f t="shared" si="0"/>
        <v>1</v>
      </c>
      <c r="U23" s="1"/>
      <c r="V23" s="1"/>
      <c r="W23" s="1"/>
      <c r="X23" s="1"/>
      <c r="Y23" s="1"/>
      <c r="Z23" s="1"/>
      <c r="AA23" s="1"/>
    </row>
    <row r="24" spans="1:27" ht="15" x14ac:dyDescent="0.25">
      <c r="A24" s="199" t="s">
        <v>80</v>
      </c>
      <c r="B24" s="200" t="s">
        <v>64</v>
      </c>
      <c r="C24" s="202">
        <v>0</v>
      </c>
      <c r="D24" s="202">
        <v>0</v>
      </c>
      <c r="E24" s="202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f>[9]Trackmakers!$I$12</f>
        <v>0.8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3">
        <f t="shared" si="0"/>
        <v>0.8</v>
      </c>
      <c r="U24" s="1"/>
      <c r="V24" s="1"/>
      <c r="W24" s="1"/>
      <c r="X24" s="1"/>
      <c r="Y24" s="1"/>
      <c r="Z24" s="1"/>
      <c r="AA24" s="1"/>
    </row>
    <row r="25" spans="1:27" ht="15" x14ac:dyDescent="0.25">
      <c r="A25" s="199" t="s">
        <v>82</v>
      </c>
      <c r="B25" s="200" t="s">
        <v>61</v>
      </c>
      <c r="C25" s="202">
        <v>0</v>
      </c>
      <c r="D25" s="202">
        <v>0</v>
      </c>
      <c r="E25" s="202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0.5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3">
        <f t="shared" si="0"/>
        <v>0.5</v>
      </c>
      <c r="U25" s="1"/>
      <c r="V25" s="1"/>
      <c r="W25" s="1"/>
      <c r="X25" s="1"/>
      <c r="Y25" s="1"/>
      <c r="Z25" s="1"/>
      <c r="AA25" s="1"/>
    </row>
    <row r="26" spans="1:27" ht="15" x14ac:dyDescent="0.25">
      <c r="A26" s="199" t="s">
        <v>84</v>
      </c>
      <c r="B26" s="200" t="s">
        <v>66</v>
      </c>
      <c r="C26" s="202">
        <v>0</v>
      </c>
      <c r="D26" s="202">
        <v>0</v>
      </c>
      <c r="E26" s="202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f>[9]Trackmakers!$I$13</f>
        <v>0.5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3">
        <f t="shared" si="0"/>
        <v>0.5</v>
      </c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1"/>
      <c r="Q27" s="93"/>
      <c r="R27" s="93"/>
      <c r="S27" s="93"/>
      <c r="T27" s="93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1"/>
      <c r="Q28" s="93"/>
      <c r="R28" s="93"/>
      <c r="S28" s="93"/>
      <c r="T28" s="93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1"/>
      <c r="Q29" s="93"/>
      <c r="R29" s="93"/>
      <c r="S29" s="93"/>
      <c r="T29" s="93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1"/>
      <c r="Q30" s="93"/>
      <c r="R30" s="93"/>
      <c r="S30" s="93"/>
      <c r="T30" s="93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1"/>
      <c r="Q31" s="93"/>
      <c r="R31" s="93"/>
      <c r="S31" s="93"/>
      <c r="T31" s="93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1"/>
      <c r="Q32" s="93"/>
      <c r="R32" s="93"/>
      <c r="S32" s="93"/>
      <c r="T32" s="93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1"/>
      <c r="Q33" s="93"/>
      <c r="R33" s="93"/>
      <c r="S33" s="93"/>
      <c r="T33" s="93"/>
      <c r="U33" s="1"/>
      <c r="V33" s="1"/>
      <c r="W33" s="1"/>
      <c r="X33" s="1"/>
      <c r="Y33" s="1"/>
      <c r="Z33" s="1"/>
      <c r="AA33" s="1"/>
    </row>
    <row r="34" spans="1:27" x14ac:dyDescent="0.2"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1"/>
      <c r="Q34" s="93"/>
      <c r="R34" s="93"/>
      <c r="S34" s="93"/>
      <c r="T34" s="93"/>
      <c r="U34" s="1"/>
      <c r="V34" s="1"/>
      <c r="W34" s="1"/>
      <c r="X34" s="1"/>
      <c r="Y34" s="1"/>
      <c r="Z34" s="1"/>
      <c r="AA34" s="1"/>
    </row>
    <row r="35" spans="1:27" x14ac:dyDescent="0.2"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1"/>
      <c r="Q35" s="93"/>
      <c r="R35" s="93"/>
      <c r="S35" s="93"/>
      <c r="T35" s="93"/>
      <c r="U35" s="1"/>
      <c r="V35" s="1"/>
      <c r="W35" s="1"/>
      <c r="X35" s="1"/>
      <c r="Y35" s="1"/>
      <c r="Z35" s="1"/>
      <c r="AA35" s="1"/>
    </row>
    <row r="36" spans="1:27" x14ac:dyDescent="0.2"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1"/>
      <c r="Q36" s="93"/>
      <c r="R36" s="93"/>
      <c r="S36" s="93"/>
      <c r="T36" s="93"/>
      <c r="U36" s="1"/>
      <c r="V36" s="1"/>
      <c r="W36" s="1"/>
      <c r="X36" s="1"/>
      <c r="Y36" s="1"/>
      <c r="Z36" s="1"/>
      <c r="AA36" s="1"/>
    </row>
    <row r="37" spans="1:27" x14ac:dyDescent="0.2"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1"/>
      <c r="Q37" s="93"/>
      <c r="R37" s="93"/>
      <c r="S37" s="93"/>
      <c r="T37" s="93"/>
      <c r="U37" s="1"/>
      <c r="V37" s="1"/>
      <c r="W37" s="1"/>
      <c r="X37" s="1"/>
      <c r="Y37" s="1"/>
      <c r="Z37" s="1"/>
      <c r="AA37" s="1"/>
    </row>
    <row r="38" spans="1:27" x14ac:dyDescent="0.2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1"/>
      <c r="Q38" s="93"/>
      <c r="R38" s="93"/>
      <c r="S38" s="93"/>
      <c r="T38" s="93"/>
      <c r="U38" s="1"/>
      <c r="V38" s="1"/>
      <c r="W38" s="1"/>
      <c r="X38" s="1"/>
      <c r="Y38" s="1"/>
      <c r="Z38" s="1"/>
      <c r="AA38" s="1"/>
    </row>
    <row r="39" spans="1:27" x14ac:dyDescent="0.2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1"/>
      <c r="Q39" s="93"/>
      <c r="R39" s="93"/>
      <c r="S39" s="93"/>
      <c r="T39" s="93"/>
      <c r="U39" s="1"/>
      <c r="V39" s="1"/>
      <c r="W39" s="1"/>
      <c r="X39" s="1"/>
      <c r="Y39" s="1"/>
      <c r="Z39" s="1"/>
      <c r="AA39" s="1"/>
    </row>
    <row r="40" spans="1:27" x14ac:dyDescent="0.2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1"/>
      <c r="Q40" s="93"/>
      <c r="R40" s="93"/>
      <c r="S40" s="93"/>
      <c r="T40" s="93"/>
      <c r="U40" s="1"/>
      <c r="V40" s="1"/>
      <c r="W40" s="1"/>
      <c r="X40" s="1"/>
      <c r="Y40" s="1"/>
      <c r="Z40" s="1"/>
      <c r="AA40" s="1"/>
    </row>
    <row r="41" spans="1:27" x14ac:dyDescent="0.2"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1"/>
      <c r="Q41" s="93"/>
      <c r="R41" s="93"/>
      <c r="S41" s="93"/>
      <c r="T41" s="93"/>
      <c r="U41" s="1"/>
      <c r="V41" s="1"/>
      <c r="W41" s="1"/>
      <c r="X41" s="1"/>
      <c r="Y41" s="1"/>
      <c r="Z41" s="1"/>
      <c r="AA41" s="1"/>
    </row>
    <row r="42" spans="1:27" x14ac:dyDescent="0.2"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1"/>
      <c r="T42" s="1"/>
      <c r="U42" s="1"/>
      <c r="V42" s="1"/>
      <c r="W42" s="1"/>
      <c r="X42" s="1"/>
      <c r="Y42" s="1"/>
      <c r="Z42" s="1"/>
      <c r="AA42" s="1"/>
    </row>
  </sheetData>
  <autoFilter ref="A2:AA2">
    <sortState ref="A3:AA26">
      <sortCondition descending="1" ref="T2"/>
    </sortState>
  </autoFilter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5"/>
  <sheetViews>
    <sheetView workbookViewId="0">
      <pane ySplit="2" topLeftCell="A3" activePane="bottomLeft" state="frozen"/>
      <selection pane="bottomLeft" activeCell="U3" sqref="U3"/>
    </sheetView>
  </sheetViews>
  <sheetFormatPr defaultRowHeight="12.75" x14ac:dyDescent="0.2"/>
  <cols>
    <col min="1" max="1" width="9" bestFit="1" customWidth="1"/>
    <col min="2" max="2" width="23.7109375" style="87" bestFit="1" customWidth="1"/>
    <col min="3" max="17" width="5" bestFit="1" customWidth="1"/>
    <col min="18" max="19" width="5" customWidth="1"/>
  </cols>
  <sheetData>
    <row r="1" spans="1:20" ht="18.75" thickBot="1" x14ac:dyDescent="0.3">
      <c r="D1" s="89" t="s">
        <v>342</v>
      </c>
      <c r="E1" s="90"/>
      <c r="F1" s="90"/>
      <c r="G1" s="90"/>
      <c r="H1" s="88"/>
    </row>
    <row r="2" spans="1:20" s="291" customFormat="1" ht="33.75" customHeight="1" thickBot="1" x14ac:dyDescent="0.25">
      <c r="A2" s="292" t="s">
        <v>70</v>
      </c>
      <c r="B2" s="293" t="s">
        <v>34</v>
      </c>
      <c r="C2" s="294">
        <v>2001</v>
      </c>
      <c r="D2" s="294">
        <v>2002</v>
      </c>
      <c r="E2" s="294">
        <v>2003</v>
      </c>
      <c r="F2" s="294">
        <v>2004</v>
      </c>
      <c r="G2" s="294">
        <v>2005</v>
      </c>
      <c r="H2" s="294">
        <v>2006</v>
      </c>
      <c r="I2" s="294">
        <v>2007</v>
      </c>
      <c r="J2" s="294">
        <v>2008</v>
      </c>
      <c r="K2" s="294">
        <v>2009</v>
      </c>
      <c r="L2" s="294">
        <v>2010</v>
      </c>
      <c r="M2" s="294">
        <v>2011</v>
      </c>
      <c r="N2" s="294">
        <v>2012</v>
      </c>
      <c r="O2" s="294">
        <v>2013</v>
      </c>
      <c r="P2" s="294">
        <v>2014</v>
      </c>
      <c r="Q2" s="294">
        <v>2015</v>
      </c>
      <c r="R2" s="294">
        <v>2016</v>
      </c>
      <c r="S2" s="295">
        <v>2017</v>
      </c>
      <c r="T2" s="296" t="s">
        <v>29</v>
      </c>
    </row>
    <row r="3" spans="1:20" x14ac:dyDescent="0.2">
      <c r="A3" s="302" t="s">
        <v>1</v>
      </c>
      <c r="B3" s="108" t="s">
        <v>71</v>
      </c>
      <c r="C3" s="109">
        <v>10</v>
      </c>
      <c r="D3" s="109">
        <f>'[5]Tabulka pravidelnostii'!$AD$6</f>
        <v>23</v>
      </c>
      <c r="E3" s="109">
        <f>[6]Účast!$F$7</f>
        <v>25</v>
      </c>
      <c r="F3" s="109">
        <v>18</v>
      </c>
      <c r="G3" s="109">
        <v>26</v>
      </c>
      <c r="H3" s="109">
        <v>22</v>
      </c>
      <c r="I3" s="109">
        <v>19</v>
      </c>
      <c r="J3" s="109">
        <v>23</v>
      </c>
      <c r="K3" s="109">
        <v>26</v>
      </c>
      <c r="L3" s="109">
        <f>'[18]Počet jezdců v etapě'!$AH$4</f>
        <v>27</v>
      </c>
      <c r="M3" s="109">
        <f>'[3]Počet jezdců v etapě'!$AH$3</f>
        <v>30</v>
      </c>
      <c r="N3" s="109">
        <v>25</v>
      </c>
      <c r="O3" s="193">
        <f>'[11]Počet jezdců v etapě'!$AH$5</f>
        <v>26</v>
      </c>
      <c r="P3" s="193">
        <f>'[12]Počet individálních účastí'!$AH$9</f>
        <v>24</v>
      </c>
      <c r="Q3" s="193">
        <v>27</v>
      </c>
      <c r="R3" s="193">
        <v>24</v>
      </c>
      <c r="S3" s="193">
        <v>30</v>
      </c>
      <c r="T3" s="303">
        <f t="shared" ref="T3:T66" si="0">SUM(C3:S3)</f>
        <v>405</v>
      </c>
    </row>
    <row r="4" spans="1:20" x14ac:dyDescent="0.2">
      <c r="A4" s="304" t="s">
        <v>2</v>
      </c>
      <c r="B4" s="190" t="s">
        <v>13</v>
      </c>
      <c r="C4" s="188">
        <v>10</v>
      </c>
      <c r="D4" s="188">
        <f>'[5]Tabulka pravidelnostii'!$AD$9</f>
        <v>21</v>
      </c>
      <c r="E4" s="188">
        <f>[6]Účast!$F$8</f>
        <v>24</v>
      </c>
      <c r="F4" s="188">
        <v>23</v>
      </c>
      <c r="G4" s="188">
        <v>25</v>
      </c>
      <c r="H4" s="188">
        <v>22</v>
      </c>
      <c r="I4" s="188">
        <v>13</v>
      </c>
      <c r="J4" s="188">
        <v>22</v>
      </c>
      <c r="K4" s="188">
        <v>22</v>
      </c>
      <c r="L4" s="188">
        <f>'[18]Počet jezdců v etapě'!$AH$5</f>
        <v>26</v>
      </c>
      <c r="M4" s="188">
        <f>'[3]Počet jezdců v etapě'!$AH$9</f>
        <v>22</v>
      </c>
      <c r="N4" s="188">
        <v>23</v>
      </c>
      <c r="O4" s="189">
        <v>22</v>
      </c>
      <c r="P4" s="189">
        <v>24</v>
      </c>
      <c r="Q4" s="189">
        <v>28</v>
      </c>
      <c r="R4" s="249">
        <v>29</v>
      </c>
      <c r="S4" s="249">
        <v>22</v>
      </c>
      <c r="T4" s="305">
        <f t="shared" si="0"/>
        <v>378</v>
      </c>
    </row>
    <row r="5" spans="1:20" x14ac:dyDescent="0.2">
      <c r="A5" s="304" t="s">
        <v>3</v>
      </c>
      <c r="B5" s="190" t="s">
        <v>11</v>
      </c>
      <c r="C5" s="188">
        <v>24</v>
      </c>
      <c r="D5" s="188">
        <f>'[5]Tabulka pravidelnostii'!$AD$4</f>
        <v>24</v>
      </c>
      <c r="E5" s="188">
        <v>25</v>
      </c>
      <c r="F5" s="188">
        <v>24</v>
      </c>
      <c r="G5" s="188">
        <v>27</v>
      </c>
      <c r="H5" s="188">
        <v>19</v>
      </c>
      <c r="I5" s="188">
        <v>13</v>
      </c>
      <c r="J5" s="188">
        <v>17</v>
      </c>
      <c r="K5" s="188">
        <v>20</v>
      </c>
      <c r="L5" s="188">
        <f>'[18]Počet jezdců v etapě'!$AH$11</f>
        <v>19</v>
      </c>
      <c r="M5" s="188">
        <f>'[3]Počet jezdců v etapě'!$AH$8</f>
        <v>22</v>
      </c>
      <c r="N5" s="188">
        <v>23</v>
      </c>
      <c r="O5" s="189">
        <v>21</v>
      </c>
      <c r="P5" s="189">
        <v>23</v>
      </c>
      <c r="Q5" s="189">
        <v>20</v>
      </c>
      <c r="R5" s="249">
        <v>25</v>
      </c>
      <c r="S5" s="249">
        <v>26</v>
      </c>
      <c r="T5" s="305">
        <f t="shared" si="0"/>
        <v>372</v>
      </c>
    </row>
    <row r="6" spans="1:20" x14ac:dyDescent="0.2">
      <c r="A6" s="304" t="s">
        <v>4</v>
      </c>
      <c r="B6" s="190" t="s">
        <v>15</v>
      </c>
      <c r="C6" s="188">
        <v>14</v>
      </c>
      <c r="D6" s="191">
        <f>'[5]Tabulka pravidelnostii'!$AD$5</f>
        <v>23</v>
      </c>
      <c r="E6" s="188">
        <f>[6]Účast!$F$9</f>
        <v>20</v>
      </c>
      <c r="F6" s="188">
        <v>19</v>
      </c>
      <c r="G6" s="188">
        <v>24</v>
      </c>
      <c r="H6" s="188">
        <v>20</v>
      </c>
      <c r="I6" s="188">
        <v>12</v>
      </c>
      <c r="J6" s="188">
        <v>17</v>
      </c>
      <c r="K6" s="188">
        <v>22</v>
      </c>
      <c r="L6" s="188">
        <f>'[18]Počet jezdců v etapě'!$AH$9</f>
        <v>21</v>
      </c>
      <c r="M6" s="188">
        <f>'[3]Počet jezdců v etapě'!$AH$15</f>
        <v>17</v>
      </c>
      <c r="N6" s="188">
        <v>19</v>
      </c>
      <c r="O6" s="189">
        <f>'[11]Počet jezdců v etapě'!$AH$13</f>
        <v>19</v>
      </c>
      <c r="P6" s="189">
        <f>'[12]Počet individálních účastí'!$AH$7</f>
        <v>25</v>
      </c>
      <c r="Q6" s="189">
        <v>22</v>
      </c>
      <c r="R6" s="249">
        <v>21</v>
      </c>
      <c r="S6" s="249">
        <v>22</v>
      </c>
      <c r="T6" s="305">
        <f t="shared" si="0"/>
        <v>337</v>
      </c>
    </row>
    <row r="7" spans="1:20" x14ac:dyDescent="0.2">
      <c r="A7" s="304" t="s">
        <v>5</v>
      </c>
      <c r="B7" s="190" t="s">
        <v>17</v>
      </c>
      <c r="C7" s="188">
        <v>4</v>
      </c>
      <c r="D7" s="188">
        <f>'[5]Tabulka pravidelnostii'!$AD$11</f>
        <v>16</v>
      </c>
      <c r="E7" s="188">
        <f>[6]Účast!$F$11</f>
        <v>17</v>
      </c>
      <c r="F7" s="188">
        <v>13</v>
      </c>
      <c r="G7" s="188">
        <v>22</v>
      </c>
      <c r="H7" s="188">
        <v>17</v>
      </c>
      <c r="I7" s="188">
        <v>12</v>
      </c>
      <c r="J7" s="188">
        <v>15</v>
      </c>
      <c r="K7" s="188">
        <v>20</v>
      </c>
      <c r="L7" s="188">
        <f>'[18]Počet jezdců v etapě'!$AH$7</f>
        <v>24</v>
      </c>
      <c r="M7" s="188">
        <f>'[3]Počet jezdců v etapě'!$AH$6</f>
        <v>24</v>
      </c>
      <c r="N7" s="188">
        <v>24</v>
      </c>
      <c r="O7" s="189">
        <f>'[11]Počet jezdců v etapě'!$AH$8</f>
        <v>25</v>
      </c>
      <c r="P7" s="189">
        <f>'[12]Počet individálních účastí'!$AH$11</f>
        <v>23</v>
      </c>
      <c r="Q7" s="189">
        <v>24</v>
      </c>
      <c r="R7" s="249">
        <v>25</v>
      </c>
      <c r="S7" s="249">
        <v>30</v>
      </c>
      <c r="T7" s="305">
        <f t="shared" si="0"/>
        <v>335</v>
      </c>
    </row>
    <row r="8" spans="1:20" x14ac:dyDescent="0.2">
      <c r="A8" s="304" t="s">
        <v>6</v>
      </c>
      <c r="B8" s="190" t="s">
        <v>72</v>
      </c>
      <c r="C8" s="188">
        <v>0</v>
      </c>
      <c r="D8" s="188">
        <v>0</v>
      </c>
      <c r="E8" s="188">
        <v>0</v>
      </c>
      <c r="F8" s="188">
        <v>4</v>
      </c>
      <c r="G8" s="188">
        <v>20</v>
      </c>
      <c r="H8" s="188">
        <v>14</v>
      </c>
      <c r="I8" s="188">
        <v>12</v>
      </c>
      <c r="J8" s="188">
        <v>23</v>
      </c>
      <c r="K8" s="188">
        <v>26</v>
      </c>
      <c r="L8" s="188">
        <f>'[18]Počet jezdců v etapě'!$AH$6</f>
        <v>25</v>
      </c>
      <c r="M8" s="188">
        <f>'[3]Počet jezdců v etapě'!$AH$4</f>
        <v>27</v>
      </c>
      <c r="N8" s="188">
        <v>26</v>
      </c>
      <c r="O8" s="189">
        <f>'[11]Počet jezdců v etapě'!$AH$12</f>
        <v>21</v>
      </c>
      <c r="P8" s="189">
        <f>'[12]Počet individálních účastí'!$AH$4</f>
        <v>29</v>
      </c>
      <c r="Q8" s="189">
        <v>28</v>
      </c>
      <c r="R8" s="249">
        <v>26</v>
      </c>
      <c r="S8" s="249">
        <v>29</v>
      </c>
      <c r="T8" s="305">
        <f t="shared" si="0"/>
        <v>310</v>
      </c>
    </row>
    <row r="9" spans="1:20" x14ac:dyDescent="0.2">
      <c r="A9" s="306" t="s">
        <v>7</v>
      </c>
      <c r="B9" s="299" t="s">
        <v>60</v>
      </c>
      <c r="C9" s="252">
        <v>0</v>
      </c>
      <c r="D9" s="252">
        <v>0</v>
      </c>
      <c r="E9" s="252">
        <v>0</v>
      </c>
      <c r="F9" s="252">
        <v>0</v>
      </c>
      <c r="G9" s="252">
        <v>2</v>
      </c>
      <c r="H9" s="252">
        <v>4</v>
      </c>
      <c r="I9" s="252">
        <v>0</v>
      </c>
      <c r="J9" s="252">
        <v>9</v>
      </c>
      <c r="K9" s="252">
        <v>22</v>
      </c>
      <c r="L9" s="252">
        <f>'[18]Počet jezdců v etapě'!$AH$8</f>
        <v>23</v>
      </c>
      <c r="M9" s="252">
        <v>27</v>
      </c>
      <c r="N9" s="252">
        <v>30</v>
      </c>
      <c r="O9" s="253">
        <v>25</v>
      </c>
      <c r="P9" s="253">
        <v>26</v>
      </c>
      <c r="Q9" s="253">
        <v>28</v>
      </c>
      <c r="R9" s="254">
        <v>27</v>
      </c>
      <c r="S9" s="254">
        <v>27</v>
      </c>
      <c r="T9" s="307">
        <f t="shared" si="0"/>
        <v>250</v>
      </c>
    </row>
    <row r="10" spans="1:20" x14ac:dyDescent="0.2">
      <c r="A10" s="306" t="s">
        <v>8</v>
      </c>
      <c r="B10" s="299" t="s">
        <v>65</v>
      </c>
      <c r="C10" s="252">
        <v>0</v>
      </c>
      <c r="D10" s="252">
        <v>0</v>
      </c>
      <c r="E10" s="252">
        <v>0</v>
      </c>
      <c r="F10" s="252">
        <v>1</v>
      </c>
      <c r="G10" s="252">
        <v>8</v>
      </c>
      <c r="H10" s="252">
        <v>7</v>
      </c>
      <c r="I10" s="252">
        <v>2</v>
      </c>
      <c r="J10" s="252">
        <v>2</v>
      </c>
      <c r="K10" s="252">
        <v>10</v>
      </c>
      <c r="L10" s="252">
        <v>10</v>
      </c>
      <c r="M10" s="252">
        <v>15</v>
      </c>
      <c r="N10" s="252">
        <v>24</v>
      </c>
      <c r="O10" s="253">
        <v>26</v>
      </c>
      <c r="P10" s="253">
        <v>27</v>
      </c>
      <c r="Q10" s="253">
        <v>27</v>
      </c>
      <c r="R10" s="254">
        <v>23</v>
      </c>
      <c r="S10" s="254">
        <v>22</v>
      </c>
      <c r="T10" s="307">
        <f t="shared" si="0"/>
        <v>204</v>
      </c>
    </row>
    <row r="11" spans="1:20" x14ac:dyDescent="0.2">
      <c r="A11" s="306" t="s">
        <v>9</v>
      </c>
      <c r="B11" s="299" t="s">
        <v>91</v>
      </c>
      <c r="C11" s="252">
        <v>0</v>
      </c>
      <c r="D11" s="252">
        <v>0</v>
      </c>
      <c r="E11" s="252">
        <v>0</v>
      </c>
      <c r="F11" s="252">
        <v>0</v>
      </c>
      <c r="G11" s="252">
        <v>0</v>
      </c>
      <c r="H11" s="252">
        <v>0</v>
      </c>
      <c r="I11" s="252">
        <v>0</v>
      </c>
      <c r="J11" s="252">
        <v>9</v>
      </c>
      <c r="K11" s="252">
        <v>18</v>
      </c>
      <c r="L11" s="252">
        <f>'[18]Počet jezdců v etapě'!$AH$13</f>
        <v>18</v>
      </c>
      <c r="M11" s="252">
        <f>'[3]Počet jezdců v etapě'!$AH$11</f>
        <v>21</v>
      </c>
      <c r="N11" s="252">
        <v>22</v>
      </c>
      <c r="O11" s="253">
        <f>'[11]Počet jezdců v etapě'!$AH$16</f>
        <v>15</v>
      </c>
      <c r="P11" s="253">
        <f>'[12]Počet individálních účastí'!$AH$15</f>
        <v>21</v>
      </c>
      <c r="Q11" s="253">
        <v>25</v>
      </c>
      <c r="R11" s="254">
        <v>27</v>
      </c>
      <c r="S11" s="254">
        <v>27</v>
      </c>
      <c r="T11" s="307">
        <f t="shared" si="0"/>
        <v>203</v>
      </c>
    </row>
    <row r="12" spans="1:20" x14ac:dyDescent="0.2">
      <c r="A12" s="310" t="s">
        <v>10</v>
      </c>
      <c r="B12" s="297" t="s">
        <v>75</v>
      </c>
      <c r="C12" s="223">
        <v>0</v>
      </c>
      <c r="D12" s="223">
        <v>0</v>
      </c>
      <c r="E12" s="223">
        <v>0</v>
      </c>
      <c r="F12" s="223">
        <v>0</v>
      </c>
      <c r="G12" s="223">
        <v>0</v>
      </c>
      <c r="H12" s="223">
        <v>0</v>
      </c>
      <c r="I12" s="223">
        <v>0</v>
      </c>
      <c r="J12" s="223">
        <v>21</v>
      </c>
      <c r="K12" s="223">
        <v>22</v>
      </c>
      <c r="L12" s="223">
        <f>'[18]Počet jezdců v etapě'!$AH$10</f>
        <v>21</v>
      </c>
      <c r="M12" s="223">
        <f>'[3]Počet jezdců v etapě'!$AH$7</f>
        <v>22</v>
      </c>
      <c r="N12" s="223">
        <v>22</v>
      </c>
      <c r="O12" s="224">
        <f>'[11]Počet jezdců v etapě'!$AH$14</f>
        <v>18</v>
      </c>
      <c r="P12" s="224">
        <f>'[12]Počet individálních účastí'!$AH$12</f>
        <v>23</v>
      </c>
      <c r="Q12" s="224">
        <v>13</v>
      </c>
      <c r="R12" s="250">
        <v>20</v>
      </c>
      <c r="S12" s="250">
        <v>17</v>
      </c>
      <c r="T12" s="309">
        <f t="shared" si="0"/>
        <v>199</v>
      </c>
    </row>
    <row r="13" spans="1:20" x14ac:dyDescent="0.2">
      <c r="A13" s="308" t="s">
        <v>42</v>
      </c>
      <c r="B13" s="259" t="s">
        <v>61</v>
      </c>
      <c r="C13" s="223">
        <v>0</v>
      </c>
      <c r="D13" s="223">
        <v>2</v>
      </c>
      <c r="E13" s="223">
        <v>5</v>
      </c>
      <c r="F13" s="223">
        <v>4</v>
      </c>
      <c r="G13" s="223">
        <v>11</v>
      </c>
      <c r="H13" s="223">
        <v>5</v>
      </c>
      <c r="I13" s="223">
        <v>11</v>
      </c>
      <c r="J13" s="223">
        <v>19</v>
      </c>
      <c r="K13" s="223">
        <v>14</v>
      </c>
      <c r="L13" s="223">
        <v>11</v>
      </c>
      <c r="M13" s="223">
        <v>8</v>
      </c>
      <c r="N13" s="223">
        <v>9</v>
      </c>
      <c r="O13" s="224">
        <v>16</v>
      </c>
      <c r="P13" s="224">
        <v>19</v>
      </c>
      <c r="Q13" s="224">
        <v>23</v>
      </c>
      <c r="R13" s="250">
        <v>19</v>
      </c>
      <c r="S13" s="250">
        <v>20</v>
      </c>
      <c r="T13" s="309">
        <f t="shared" si="0"/>
        <v>196</v>
      </c>
    </row>
    <row r="14" spans="1:20" x14ac:dyDescent="0.2">
      <c r="A14" s="308" t="s">
        <v>43</v>
      </c>
      <c r="B14" s="225" t="s">
        <v>51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8</v>
      </c>
      <c r="J14" s="223">
        <v>10</v>
      </c>
      <c r="K14" s="223">
        <v>18</v>
      </c>
      <c r="L14" s="223">
        <f>'[18]Počet jezdců v etapě'!$AH$27</f>
        <v>4</v>
      </c>
      <c r="M14" s="223">
        <f>'[3]Počet jezdců v etapě'!$AH$36</f>
        <v>3</v>
      </c>
      <c r="N14" s="223">
        <v>5</v>
      </c>
      <c r="O14" s="224">
        <f>'[11]Počet jezdců v etapě'!$AH$3</f>
        <v>30</v>
      </c>
      <c r="P14" s="224">
        <f>'[12]Počet individálních účastí'!$AH$3</f>
        <v>29</v>
      </c>
      <c r="Q14" s="224">
        <v>30</v>
      </c>
      <c r="R14" s="250">
        <v>28</v>
      </c>
      <c r="S14" s="250">
        <v>31</v>
      </c>
      <c r="T14" s="309">
        <f t="shared" si="0"/>
        <v>196</v>
      </c>
    </row>
    <row r="15" spans="1:20" x14ac:dyDescent="0.2">
      <c r="A15" s="310" t="s">
        <v>48</v>
      </c>
      <c r="B15" s="297" t="s">
        <v>16</v>
      </c>
      <c r="C15" s="223">
        <v>2</v>
      </c>
      <c r="D15" s="223">
        <f>'[5]Tabulka pravidelnostii'!$AD$8</f>
        <v>21</v>
      </c>
      <c r="E15" s="223">
        <f>[6]Účast!$F$10</f>
        <v>20</v>
      </c>
      <c r="F15" s="223">
        <v>24</v>
      </c>
      <c r="G15" s="223">
        <v>22</v>
      </c>
      <c r="H15" s="223">
        <v>20</v>
      </c>
      <c r="I15" s="223">
        <v>16</v>
      </c>
      <c r="J15" s="223">
        <v>19</v>
      </c>
      <c r="K15" s="223">
        <v>20</v>
      </c>
      <c r="L15" s="223">
        <f>'[18]Počet jezdců v etapě'!$AH$12</f>
        <v>19</v>
      </c>
      <c r="M15" s="223">
        <f>'[3]Počet jezdců v etapě'!$AH$23</f>
        <v>8</v>
      </c>
      <c r="N15" s="223">
        <v>0</v>
      </c>
      <c r="O15" s="224">
        <v>0</v>
      </c>
      <c r="P15" s="224">
        <v>1</v>
      </c>
      <c r="Q15" s="224">
        <v>0</v>
      </c>
      <c r="R15" s="250">
        <v>0</v>
      </c>
      <c r="S15" s="250">
        <v>0</v>
      </c>
      <c r="T15" s="309">
        <f t="shared" si="0"/>
        <v>192</v>
      </c>
    </row>
    <row r="16" spans="1:20" x14ac:dyDescent="0.2">
      <c r="A16" s="311" t="s">
        <v>49</v>
      </c>
      <c r="B16" s="255" t="str">
        <f>'[3]Počet jezdců v etapě'!$B$14</f>
        <v>H.Mareš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56">
        <v>0</v>
      </c>
      <c r="K16" s="223">
        <v>0</v>
      </c>
      <c r="L16" s="223">
        <v>0</v>
      </c>
      <c r="M16" s="223">
        <f>'[3]Počet jezdců v etapě'!$AH$14</f>
        <v>18</v>
      </c>
      <c r="N16" s="223">
        <v>28</v>
      </c>
      <c r="O16" s="224">
        <f>'[11]Počet jezdců v etapě'!$AH$4</f>
        <v>28</v>
      </c>
      <c r="P16" s="224">
        <f>'[12]Počet individálních účastí'!$AH$13</f>
        <v>23</v>
      </c>
      <c r="Q16" s="224">
        <v>28</v>
      </c>
      <c r="R16" s="250">
        <v>15</v>
      </c>
      <c r="S16" s="250">
        <v>25</v>
      </c>
      <c r="T16" s="309">
        <f t="shared" si="0"/>
        <v>165</v>
      </c>
    </row>
    <row r="17" spans="1:20" x14ac:dyDescent="0.2">
      <c r="A17" s="312" t="s">
        <v>56</v>
      </c>
      <c r="B17" s="257" t="str">
        <f>'[3]Počet jezdců v etapě'!$B$13</f>
        <v>P.Samec</v>
      </c>
      <c r="C17" s="223">
        <v>0</v>
      </c>
      <c r="D17" s="223">
        <v>0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56">
        <v>0</v>
      </c>
      <c r="K17" s="223">
        <v>0</v>
      </c>
      <c r="L17" s="223">
        <v>0</v>
      </c>
      <c r="M17" s="223">
        <f>'[3]Počet jezdců v etapě'!$AH$13</f>
        <v>20</v>
      </c>
      <c r="N17" s="223">
        <v>28</v>
      </c>
      <c r="O17" s="224">
        <f>'[11]Počet jezdců v etapě'!$AH$9</f>
        <v>23</v>
      </c>
      <c r="P17" s="224">
        <f>'[12]Počet individálních účastí'!$AH$14</f>
        <v>22</v>
      </c>
      <c r="Q17" s="224">
        <v>24</v>
      </c>
      <c r="R17" s="250">
        <v>17</v>
      </c>
      <c r="S17" s="250">
        <v>0</v>
      </c>
      <c r="T17" s="309">
        <f t="shared" si="0"/>
        <v>134</v>
      </c>
    </row>
    <row r="18" spans="1:20" x14ac:dyDescent="0.2">
      <c r="A18" s="308" t="s">
        <v>57</v>
      </c>
      <c r="B18" s="259" t="s">
        <v>88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  <c r="H18" s="223">
        <v>2</v>
      </c>
      <c r="I18" s="223">
        <v>6</v>
      </c>
      <c r="J18" s="223">
        <v>11</v>
      </c>
      <c r="K18" s="223">
        <v>11</v>
      </c>
      <c r="L18" s="223">
        <f>'[18]Počet jezdců v etapě'!$AH$20</f>
        <v>11</v>
      </c>
      <c r="M18" s="223">
        <f>'[3]Počet jezdců v etapě'!$AH$16</f>
        <v>15</v>
      </c>
      <c r="N18" s="223">
        <v>13</v>
      </c>
      <c r="O18" s="224">
        <f>'[11]Počet jezdců v etapě'!$AH$20</f>
        <v>11</v>
      </c>
      <c r="P18" s="224">
        <f>'[12]Počet individálních účastí'!$AH$19</f>
        <v>17</v>
      </c>
      <c r="Q18" s="224">
        <v>6</v>
      </c>
      <c r="R18" s="250">
        <v>8</v>
      </c>
      <c r="S18" s="250">
        <v>17</v>
      </c>
      <c r="T18" s="309">
        <f t="shared" si="0"/>
        <v>128</v>
      </c>
    </row>
    <row r="19" spans="1:20" x14ac:dyDescent="0.2">
      <c r="A19" s="310" t="s">
        <v>58</v>
      </c>
      <c r="B19" s="258" t="s">
        <v>19</v>
      </c>
      <c r="C19" s="223">
        <v>17</v>
      </c>
      <c r="D19" s="223">
        <f>'[5]Tabulka pravidelnostii'!$AD$10</f>
        <v>19</v>
      </c>
      <c r="E19" s="223">
        <f>[6]Účast!$F$13</f>
        <v>16</v>
      </c>
      <c r="F19" s="223">
        <v>10</v>
      </c>
      <c r="G19" s="223">
        <v>4</v>
      </c>
      <c r="H19" s="223">
        <v>6</v>
      </c>
      <c r="I19" s="223">
        <v>3</v>
      </c>
      <c r="J19" s="223">
        <v>6</v>
      </c>
      <c r="K19" s="223">
        <v>2</v>
      </c>
      <c r="L19" s="223">
        <f>'[18]Počet jezdců v etapě'!$AH$14</f>
        <v>17</v>
      </c>
      <c r="M19" s="223">
        <f>'[3]Počet jezdců v etapě'!$AH$19</f>
        <v>13</v>
      </c>
      <c r="N19" s="223">
        <v>2</v>
      </c>
      <c r="O19" s="224">
        <v>0</v>
      </c>
      <c r="P19" s="224">
        <v>0</v>
      </c>
      <c r="Q19" s="224">
        <v>1</v>
      </c>
      <c r="R19" s="250">
        <v>0</v>
      </c>
      <c r="S19" s="250">
        <v>0</v>
      </c>
      <c r="T19" s="309">
        <f t="shared" si="0"/>
        <v>116</v>
      </c>
    </row>
    <row r="20" spans="1:20" x14ac:dyDescent="0.2">
      <c r="A20" s="308" t="s">
        <v>67</v>
      </c>
      <c r="B20" s="259" t="s">
        <v>79</v>
      </c>
      <c r="C20" s="223">
        <v>2</v>
      </c>
      <c r="D20" s="223">
        <v>2</v>
      </c>
      <c r="E20" s="223">
        <v>0</v>
      </c>
      <c r="F20" s="223">
        <v>0</v>
      </c>
      <c r="G20" s="223">
        <v>1</v>
      </c>
      <c r="H20" s="223">
        <v>0</v>
      </c>
      <c r="I20" s="223">
        <v>5</v>
      </c>
      <c r="J20" s="223">
        <v>9</v>
      </c>
      <c r="K20" s="223">
        <v>17</v>
      </c>
      <c r="L20" s="223">
        <f>'[18]Počet jezdců v etapě'!$AH$17</f>
        <v>14</v>
      </c>
      <c r="M20" s="223">
        <f>'[3]Počet jezdců v etapě'!$AH$24</f>
        <v>8</v>
      </c>
      <c r="N20" s="223">
        <v>19</v>
      </c>
      <c r="O20" s="224">
        <f>'[11]Počet jezdců v etapě'!$AH$19</f>
        <v>12</v>
      </c>
      <c r="P20" s="224">
        <f>'[12]Počet individálních účastí'!$AH$17</f>
        <v>18</v>
      </c>
      <c r="Q20" s="224">
        <v>4</v>
      </c>
      <c r="R20" s="250">
        <v>0</v>
      </c>
      <c r="S20" s="250">
        <v>0</v>
      </c>
      <c r="T20" s="309">
        <f t="shared" si="0"/>
        <v>111</v>
      </c>
    </row>
    <row r="21" spans="1:20" x14ac:dyDescent="0.2">
      <c r="A21" s="308" t="s">
        <v>68</v>
      </c>
      <c r="B21" s="259" t="s">
        <v>77</v>
      </c>
      <c r="C21" s="223">
        <v>0</v>
      </c>
      <c r="D21" s="223">
        <v>0</v>
      </c>
      <c r="E21" s="223">
        <v>0</v>
      </c>
      <c r="F21" s="223">
        <v>0</v>
      </c>
      <c r="G21" s="223">
        <v>0</v>
      </c>
      <c r="H21" s="223">
        <v>1</v>
      </c>
      <c r="I21" s="223">
        <v>0</v>
      </c>
      <c r="J21" s="223">
        <v>17</v>
      </c>
      <c r="K21" s="223">
        <v>22</v>
      </c>
      <c r="L21" s="223">
        <f>'[18]Počet jezdců v etapě'!$AH$3</f>
        <v>29</v>
      </c>
      <c r="M21" s="223">
        <f>'[3]Počet jezdců v etapě'!$AH$10</f>
        <v>21</v>
      </c>
      <c r="N21" s="223">
        <v>10</v>
      </c>
      <c r="O21" s="224">
        <f>'[11]Počet jezdců v etapě'!$AH$25</f>
        <v>8</v>
      </c>
      <c r="P21" s="224">
        <f>'[12]Počet individálních účastí'!$AH$45</f>
        <v>1</v>
      </c>
      <c r="Q21" s="224">
        <v>0</v>
      </c>
      <c r="R21" s="250">
        <v>1</v>
      </c>
      <c r="S21" s="250">
        <v>1</v>
      </c>
      <c r="T21" s="309">
        <f t="shared" si="0"/>
        <v>111</v>
      </c>
    </row>
    <row r="22" spans="1:20" x14ac:dyDescent="0.2">
      <c r="A22" s="308" t="s">
        <v>69</v>
      </c>
      <c r="B22" s="259" t="s">
        <v>73</v>
      </c>
      <c r="C22" s="223">
        <v>0</v>
      </c>
      <c r="D22" s="223">
        <v>6</v>
      </c>
      <c r="E22" s="223">
        <f>[6]Účast!$F$12</f>
        <v>16</v>
      </c>
      <c r="F22" s="223">
        <v>18</v>
      </c>
      <c r="G22" s="223">
        <v>17</v>
      </c>
      <c r="H22" s="223">
        <v>15</v>
      </c>
      <c r="I22" s="223">
        <v>12</v>
      </c>
      <c r="J22" s="223">
        <v>4</v>
      </c>
      <c r="K22" s="223">
        <v>0</v>
      </c>
      <c r="L22" s="223">
        <v>0</v>
      </c>
      <c r="M22" s="223">
        <f>'[3]Počet jezdců v etapě'!$AH$46</f>
        <v>1</v>
      </c>
      <c r="N22" s="223">
        <v>5</v>
      </c>
      <c r="O22" s="224">
        <f>'[11]Počet jezdců v etapě'!$AH$29</f>
        <v>4</v>
      </c>
      <c r="P22" s="224">
        <f>'[12]Počet individálních účastí'!$AH$31</f>
        <v>3</v>
      </c>
      <c r="Q22" s="224">
        <v>5</v>
      </c>
      <c r="R22" s="250">
        <v>1</v>
      </c>
      <c r="S22" s="250">
        <v>3</v>
      </c>
      <c r="T22" s="309">
        <f t="shared" si="0"/>
        <v>110</v>
      </c>
    </row>
    <row r="23" spans="1:20" x14ac:dyDescent="0.2">
      <c r="A23" s="308" t="s">
        <v>78</v>
      </c>
      <c r="B23" s="259" t="s">
        <v>64</v>
      </c>
      <c r="C23" s="223">
        <v>0</v>
      </c>
      <c r="D23" s="223">
        <v>0</v>
      </c>
      <c r="E23" s="223">
        <v>0</v>
      </c>
      <c r="F23" s="223">
        <v>0</v>
      </c>
      <c r="G23" s="223">
        <v>7</v>
      </c>
      <c r="H23" s="223">
        <v>10</v>
      </c>
      <c r="I23" s="223">
        <v>5</v>
      </c>
      <c r="J23" s="223">
        <v>11</v>
      </c>
      <c r="K23" s="223">
        <v>13</v>
      </c>
      <c r="L23" s="223">
        <f>'[18]Počet jezdců v etapě'!$AH$16</f>
        <v>16</v>
      </c>
      <c r="M23" s="223">
        <f>'[3]Počet jezdců v etapě'!$AH$22</f>
        <v>9</v>
      </c>
      <c r="N23" s="223">
        <v>18</v>
      </c>
      <c r="O23" s="224">
        <f>'[11]Počet jezdců v etapě'!$AH$18</f>
        <v>12</v>
      </c>
      <c r="P23" s="224">
        <f>'[12]Počet individálních účastí'!$AH$33</f>
        <v>2</v>
      </c>
      <c r="Q23" s="224">
        <v>0</v>
      </c>
      <c r="R23" s="250">
        <v>0</v>
      </c>
      <c r="S23" s="250">
        <v>2</v>
      </c>
      <c r="T23" s="309">
        <f t="shared" si="0"/>
        <v>105</v>
      </c>
    </row>
    <row r="24" spans="1:20" x14ac:dyDescent="0.2">
      <c r="A24" s="310" t="s">
        <v>80</v>
      </c>
      <c r="B24" s="258" t="s">
        <v>18</v>
      </c>
      <c r="C24" s="223">
        <v>13</v>
      </c>
      <c r="D24" s="223">
        <f>'[5]Tabulka pravidelnostii'!$AD$12</f>
        <v>14</v>
      </c>
      <c r="E24" s="223">
        <f>[6]Účast!$F$14</f>
        <v>14</v>
      </c>
      <c r="F24" s="223">
        <v>12</v>
      </c>
      <c r="G24" s="223">
        <v>20</v>
      </c>
      <c r="H24" s="223">
        <v>13</v>
      </c>
      <c r="I24" s="223">
        <v>9</v>
      </c>
      <c r="J24" s="223">
        <v>3</v>
      </c>
      <c r="K24" s="223">
        <v>0</v>
      </c>
      <c r="L24" s="223">
        <v>0</v>
      </c>
      <c r="M24" s="223">
        <f>'[3]Počet jezdců v etapě'!$AH$31</f>
        <v>4</v>
      </c>
      <c r="N24" s="223">
        <v>0</v>
      </c>
      <c r="O24" s="224">
        <v>0</v>
      </c>
      <c r="P24" s="224">
        <v>0</v>
      </c>
      <c r="Q24" s="224">
        <v>0</v>
      </c>
      <c r="R24" s="250">
        <v>0</v>
      </c>
      <c r="S24" s="250">
        <v>0</v>
      </c>
      <c r="T24" s="309">
        <f t="shared" si="0"/>
        <v>102</v>
      </c>
    </row>
    <row r="25" spans="1:20" x14ac:dyDescent="0.2">
      <c r="A25" s="313" t="s">
        <v>82</v>
      </c>
      <c r="B25" s="280" t="s">
        <v>354</v>
      </c>
      <c r="C25" s="276">
        <v>0</v>
      </c>
      <c r="D25" s="276">
        <v>0</v>
      </c>
      <c r="E25" s="276">
        <v>0</v>
      </c>
      <c r="F25" s="276">
        <v>0</v>
      </c>
      <c r="G25" s="276">
        <v>0</v>
      </c>
      <c r="H25" s="276">
        <v>0</v>
      </c>
      <c r="I25" s="276">
        <v>0</v>
      </c>
      <c r="J25" s="277">
        <v>0</v>
      </c>
      <c r="K25" s="276">
        <v>0</v>
      </c>
      <c r="L25" s="276">
        <v>0</v>
      </c>
      <c r="M25" s="276">
        <v>0</v>
      </c>
      <c r="N25" s="276">
        <v>0</v>
      </c>
      <c r="O25" s="278">
        <f>'[11]Počet jezdců v etapě'!$AH$26</f>
        <v>7</v>
      </c>
      <c r="P25" s="278">
        <f>'[12]Počet individálních účastí'!$AH$18</f>
        <v>18</v>
      </c>
      <c r="Q25" s="278">
        <v>22</v>
      </c>
      <c r="R25" s="279">
        <v>24</v>
      </c>
      <c r="S25" s="279">
        <v>24</v>
      </c>
      <c r="T25" s="314">
        <f t="shared" si="0"/>
        <v>95</v>
      </c>
    </row>
    <row r="26" spans="1:20" x14ac:dyDescent="0.2">
      <c r="A26" s="315" t="s">
        <v>84</v>
      </c>
      <c r="B26" s="275" t="s">
        <v>120</v>
      </c>
      <c r="C26" s="276">
        <v>0</v>
      </c>
      <c r="D26" s="276">
        <v>0</v>
      </c>
      <c r="E26" s="276">
        <v>0</v>
      </c>
      <c r="F26" s="276">
        <v>0</v>
      </c>
      <c r="G26" s="276">
        <v>0</v>
      </c>
      <c r="H26" s="276">
        <v>0</v>
      </c>
      <c r="I26" s="276">
        <v>0</v>
      </c>
      <c r="J26" s="277">
        <v>0</v>
      </c>
      <c r="K26" s="276">
        <v>11</v>
      </c>
      <c r="L26" s="276">
        <f>'[18]Počet jezdců v etapě'!$AH$15</f>
        <v>17</v>
      </c>
      <c r="M26" s="276">
        <f>'[3]Počet jezdců v etapě'!$AH$12</f>
        <v>21</v>
      </c>
      <c r="N26" s="276">
        <v>24</v>
      </c>
      <c r="O26" s="278">
        <v>0</v>
      </c>
      <c r="P26" s="278">
        <v>0</v>
      </c>
      <c r="Q26" s="278">
        <v>0</v>
      </c>
      <c r="R26" s="279">
        <v>0</v>
      </c>
      <c r="S26" s="279">
        <v>19</v>
      </c>
      <c r="T26" s="314">
        <f t="shared" si="0"/>
        <v>92</v>
      </c>
    </row>
    <row r="27" spans="1:20" x14ac:dyDescent="0.2">
      <c r="A27" s="315" t="s">
        <v>85</v>
      </c>
      <c r="B27" s="275" t="s">
        <v>66</v>
      </c>
      <c r="C27" s="276">
        <v>0</v>
      </c>
      <c r="D27" s="276">
        <v>0</v>
      </c>
      <c r="E27" s="276">
        <v>0</v>
      </c>
      <c r="F27" s="276">
        <v>0</v>
      </c>
      <c r="G27" s="276">
        <v>0</v>
      </c>
      <c r="H27" s="276">
        <v>0</v>
      </c>
      <c r="I27" s="276">
        <v>0</v>
      </c>
      <c r="J27" s="276">
        <v>1</v>
      </c>
      <c r="K27" s="276">
        <v>2</v>
      </c>
      <c r="L27" s="276">
        <f>'[18]Počet jezdců v etapě'!$AH$34</f>
        <v>2</v>
      </c>
      <c r="M27" s="276">
        <f>'[3]Počet jezdců v etapě'!$AH$28</f>
        <v>5</v>
      </c>
      <c r="N27" s="276">
        <v>4</v>
      </c>
      <c r="O27" s="278">
        <f>'[11]Počet jezdců v etapě'!$AH$17</f>
        <v>13</v>
      </c>
      <c r="P27" s="278">
        <f>'[12]Počet individálních účastí'!$AH$24</f>
        <v>10</v>
      </c>
      <c r="Q27" s="278">
        <v>13</v>
      </c>
      <c r="R27" s="279">
        <v>8</v>
      </c>
      <c r="S27" s="279">
        <v>17</v>
      </c>
      <c r="T27" s="314">
        <f t="shared" si="0"/>
        <v>75</v>
      </c>
    </row>
    <row r="28" spans="1:20" x14ac:dyDescent="0.2">
      <c r="A28" s="316" t="s">
        <v>87</v>
      </c>
      <c r="B28" s="282" t="s">
        <v>278</v>
      </c>
      <c r="C28" s="276">
        <v>0</v>
      </c>
      <c r="D28" s="276">
        <v>0</v>
      </c>
      <c r="E28" s="276">
        <v>0</v>
      </c>
      <c r="F28" s="276">
        <v>0</v>
      </c>
      <c r="G28" s="276">
        <v>0</v>
      </c>
      <c r="H28" s="276">
        <v>0</v>
      </c>
      <c r="I28" s="276">
        <v>0</v>
      </c>
      <c r="J28" s="277">
        <v>0</v>
      </c>
      <c r="K28" s="276">
        <v>0</v>
      </c>
      <c r="L28" s="276">
        <f>'[18]Počet jezdců v etapě'!$AH$22</f>
        <v>9</v>
      </c>
      <c r="M28" s="276">
        <f>'[3]Počet jezdců v etapě'!$AH$18</f>
        <v>14</v>
      </c>
      <c r="N28" s="276">
        <v>9</v>
      </c>
      <c r="O28" s="278">
        <f>'[11]Počet jezdců v etapě'!$AH$21</f>
        <v>10</v>
      </c>
      <c r="P28" s="278">
        <f>'[12]Počet individálních účastí'!$AH$20</f>
        <v>16</v>
      </c>
      <c r="Q28" s="278">
        <v>0</v>
      </c>
      <c r="R28" s="279">
        <v>7</v>
      </c>
      <c r="S28" s="279">
        <v>9</v>
      </c>
      <c r="T28" s="314">
        <f t="shared" si="0"/>
        <v>74</v>
      </c>
    </row>
    <row r="29" spans="1:20" x14ac:dyDescent="0.2">
      <c r="A29" s="315" t="s">
        <v>89</v>
      </c>
      <c r="B29" s="275" t="s">
        <v>46</v>
      </c>
      <c r="C29" s="276">
        <v>0</v>
      </c>
      <c r="D29" s="276">
        <v>0</v>
      </c>
      <c r="E29" s="276">
        <v>0</v>
      </c>
      <c r="F29" s="276">
        <v>0</v>
      </c>
      <c r="G29" s="276">
        <v>4</v>
      </c>
      <c r="H29" s="276">
        <v>8</v>
      </c>
      <c r="I29" s="276">
        <v>8</v>
      </c>
      <c r="J29" s="276">
        <v>13</v>
      </c>
      <c r="K29" s="276">
        <v>5</v>
      </c>
      <c r="L29" s="276">
        <f>'[18]Počet jezdců v etapě'!$AH$24</f>
        <v>8</v>
      </c>
      <c r="M29" s="276">
        <f>'[3]Počet jezdců v etapě'!$AH$20</f>
        <v>10</v>
      </c>
      <c r="N29" s="276">
        <v>2</v>
      </c>
      <c r="O29" s="278">
        <f>'[11]Počet jezdců v etapě'!$AH$33</f>
        <v>3</v>
      </c>
      <c r="P29" s="278">
        <f>'[12]Počet individálních účastí'!$AH$40</f>
        <v>1</v>
      </c>
      <c r="Q29" s="278">
        <v>7</v>
      </c>
      <c r="R29" s="279">
        <v>1</v>
      </c>
      <c r="S29" s="279">
        <v>0</v>
      </c>
      <c r="T29" s="314">
        <f t="shared" si="0"/>
        <v>70</v>
      </c>
    </row>
    <row r="30" spans="1:20" x14ac:dyDescent="0.2">
      <c r="A30" s="315" t="s">
        <v>90</v>
      </c>
      <c r="B30" s="275" t="s">
        <v>76</v>
      </c>
      <c r="C30" s="276">
        <v>0</v>
      </c>
      <c r="D30" s="276">
        <v>0</v>
      </c>
      <c r="E30" s="276">
        <v>0</v>
      </c>
      <c r="F30" s="276">
        <v>1</v>
      </c>
      <c r="G30" s="276">
        <v>2</v>
      </c>
      <c r="H30" s="276">
        <v>6</v>
      </c>
      <c r="I30" s="276">
        <v>9</v>
      </c>
      <c r="J30" s="276">
        <v>11</v>
      </c>
      <c r="K30" s="276">
        <v>13</v>
      </c>
      <c r="L30" s="276">
        <f>'[18]Počet jezdců v etapě'!$AH$25</f>
        <v>6</v>
      </c>
      <c r="M30" s="276">
        <f>'[3]Počet jezdců v etapě'!$AH$21</f>
        <v>9</v>
      </c>
      <c r="N30" s="276">
        <v>9</v>
      </c>
      <c r="O30" s="278">
        <f>'[11]Počet jezdců v etapě'!$AH$36</f>
        <v>2</v>
      </c>
      <c r="P30" s="278">
        <f>'[12]Počet individálních účastí'!$AH$39</f>
        <v>1</v>
      </c>
      <c r="Q30" s="278">
        <v>0</v>
      </c>
      <c r="R30" s="279">
        <v>0</v>
      </c>
      <c r="S30" s="279">
        <v>0</v>
      </c>
      <c r="T30" s="314">
        <f t="shared" si="0"/>
        <v>69</v>
      </c>
    </row>
    <row r="31" spans="1:20" x14ac:dyDescent="0.2">
      <c r="A31" s="317" t="s">
        <v>92</v>
      </c>
      <c r="B31" s="281" t="s">
        <v>74</v>
      </c>
      <c r="C31" s="276">
        <v>5</v>
      </c>
      <c r="D31" s="276">
        <f>'[5]Tabulka pravidelnostii'!$AD$13</f>
        <v>13</v>
      </c>
      <c r="E31" s="276">
        <f>[6]Účast!$F$35</f>
        <v>1</v>
      </c>
      <c r="F31" s="276">
        <v>6</v>
      </c>
      <c r="G31" s="276">
        <v>10</v>
      </c>
      <c r="H31" s="276">
        <v>5</v>
      </c>
      <c r="I31" s="276">
        <v>3</v>
      </c>
      <c r="J31" s="276">
        <v>2</v>
      </c>
      <c r="K31" s="276">
        <v>8</v>
      </c>
      <c r="L31" s="276">
        <f>'[18]Počet jezdců v etapě'!$AH$45</f>
        <v>1</v>
      </c>
      <c r="M31" s="276">
        <f>'[3]Počet jezdců v etapě'!$AH$33</f>
        <v>3</v>
      </c>
      <c r="N31" s="276">
        <v>5</v>
      </c>
      <c r="O31" s="278">
        <f>'[11]Počet jezdců v etapě'!$AH$40</f>
        <v>1</v>
      </c>
      <c r="P31" s="278">
        <f>'[12]Počet individálních účastí'!$AH$29</f>
        <v>3</v>
      </c>
      <c r="Q31" s="278">
        <v>2</v>
      </c>
      <c r="R31" s="279">
        <v>0</v>
      </c>
      <c r="S31" s="279">
        <v>0</v>
      </c>
      <c r="T31" s="314">
        <f t="shared" si="0"/>
        <v>68</v>
      </c>
    </row>
    <row r="32" spans="1:20" x14ac:dyDescent="0.2">
      <c r="A32" s="317" t="s">
        <v>94</v>
      </c>
      <c r="B32" s="281" t="s">
        <v>27</v>
      </c>
      <c r="C32" s="276">
        <v>9</v>
      </c>
      <c r="D32" s="276">
        <f>'[5]Tabulka pravidelnostii'!$AD$18</f>
        <v>3</v>
      </c>
      <c r="E32" s="276">
        <f>[6]Účast!$F$19</f>
        <v>7</v>
      </c>
      <c r="F32" s="276">
        <v>12</v>
      </c>
      <c r="G32" s="276">
        <v>10</v>
      </c>
      <c r="H32" s="276">
        <v>5</v>
      </c>
      <c r="I32" s="276">
        <v>5</v>
      </c>
      <c r="J32" s="276">
        <v>7</v>
      </c>
      <c r="K32" s="276">
        <v>3</v>
      </c>
      <c r="L32" s="276">
        <f>'[18]Počet jezdců v etapě'!$AH$38</f>
        <v>1</v>
      </c>
      <c r="M32" s="276">
        <v>0</v>
      </c>
      <c r="N32" s="276">
        <v>0</v>
      </c>
      <c r="O32" s="278">
        <v>0</v>
      </c>
      <c r="P32" s="278">
        <v>0</v>
      </c>
      <c r="Q32" s="278">
        <v>0</v>
      </c>
      <c r="R32" s="279">
        <v>0</v>
      </c>
      <c r="S32" s="279">
        <v>0</v>
      </c>
      <c r="T32" s="314">
        <f t="shared" si="0"/>
        <v>62</v>
      </c>
    </row>
    <row r="33" spans="1:20" x14ac:dyDescent="0.2">
      <c r="A33" s="315" t="s">
        <v>96</v>
      </c>
      <c r="B33" s="275" t="s">
        <v>93</v>
      </c>
      <c r="C33" s="276">
        <v>0</v>
      </c>
      <c r="D33" s="276">
        <v>0</v>
      </c>
      <c r="E33" s="276">
        <v>0</v>
      </c>
      <c r="F33" s="276">
        <v>0</v>
      </c>
      <c r="G33" s="276">
        <v>0</v>
      </c>
      <c r="H33" s="276">
        <v>0</v>
      </c>
      <c r="I33" s="276">
        <v>4</v>
      </c>
      <c r="J33" s="276">
        <v>14</v>
      </c>
      <c r="K33" s="276">
        <v>8</v>
      </c>
      <c r="L33" s="276">
        <f>'[18]Počet jezdců v etapě'!$AH$26</f>
        <v>5</v>
      </c>
      <c r="M33" s="276">
        <f>'[3]Počet jezdců v etapě'!$AH$48</f>
        <v>1</v>
      </c>
      <c r="N33" s="276">
        <v>0</v>
      </c>
      <c r="O33" s="278">
        <f>'[11]Počet jezdců v etapě'!$AH$22</f>
        <v>10</v>
      </c>
      <c r="P33" s="278">
        <f>'[12]Počet individálních účastí'!$AH$23</f>
        <v>10</v>
      </c>
      <c r="Q33" s="278">
        <v>4</v>
      </c>
      <c r="R33" s="279">
        <v>5</v>
      </c>
      <c r="S33" s="279">
        <v>0</v>
      </c>
      <c r="T33" s="314">
        <f t="shared" si="0"/>
        <v>61</v>
      </c>
    </row>
    <row r="34" spans="1:20" x14ac:dyDescent="0.2">
      <c r="A34" s="315" t="s">
        <v>97</v>
      </c>
      <c r="B34" s="275" t="s">
        <v>371</v>
      </c>
      <c r="C34" s="276">
        <v>0</v>
      </c>
      <c r="D34" s="276">
        <v>0</v>
      </c>
      <c r="E34" s="276">
        <v>0</v>
      </c>
      <c r="F34" s="276">
        <v>0</v>
      </c>
      <c r="G34" s="276">
        <v>0</v>
      </c>
      <c r="H34" s="276">
        <v>0</v>
      </c>
      <c r="I34" s="276">
        <v>0</v>
      </c>
      <c r="J34" s="276">
        <v>0</v>
      </c>
      <c r="K34" s="276">
        <v>0</v>
      </c>
      <c r="L34" s="276">
        <v>0</v>
      </c>
      <c r="M34" s="276">
        <v>0</v>
      </c>
      <c r="N34" s="276">
        <v>0</v>
      </c>
      <c r="O34" s="276">
        <v>0</v>
      </c>
      <c r="P34" s="277">
        <f>'[12]Počet individálních účastí'!$AH$26</f>
        <v>9</v>
      </c>
      <c r="Q34" s="277">
        <v>18</v>
      </c>
      <c r="R34" s="192">
        <v>17</v>
      </c>
      <c r="S34" s="192">
        <v>15</v>
      </c>
      <c r="T34" s="314">
        <f t="shared" si="0"/>
        <v>59</v>
      </c>
    </row>
    <row r="35" spans="1:20" x14ac:dyDescent="0.2">
      <c r="A35" s="317" t="s">
        <v>99</v>
      </c>
      <c r="B35" s="281" t="s">
        <v>14</v>
      </c>
      <c r="C35" s="276">
        <v>24</v>
      </c>
      <c r="D35" s="276">
        <f>'[5]Tabulka pravidelnostii'!$AD$7</f>
        <v>23</v>
      </c>
      <c r="E35" s="276">
        <f>[6]Účast!$F$32</f>
        <v>1</v>
      </c>
      <c r="F35" s="276">
        <v>6</v>
      </c>
      <c r="G35" s="276">
        <v>1</v>
      </c>
      <c r="H35" s="276">
        <v>1</v>
      </c>
      <c r="I35" s="276">
        <v>2</v>
      </c>
      <c r="J35" s="276">
        <v>0</v>
      </c>
      <c r="K35" s="276">
        <v>0</v>
      </c>
      <c r="L35" s="276">
        <v>0</v>
      </c>
      <c r="M35" s="276">
        <v>0</v>
      </c>
      <c r="N35" s="276">
        <v>0</v>
      </c>
      <c r="O35" s="278">
        <v>0</v>
      </c>
      <c r="P35" s="278">
        <v>0</v>
      </c>
      <c r="Q35" s="278">
        <v>0</v>
      </c>
      <c r="R35" s="279">
        <v>0</v>
      </c>
      <c r="S35" s="279">
        <v>0</v>
      </c>
      <c r="T35" s="314">
        <f t="shared" si="0"/>
        <v>58</v>
      </c>
    </row>
    <row r="36" spans="1:20" x14ac:dyDescent="0.2">
      <c r="A36" s="318" t="s">
        <v>100</v>
      </c>
      <c r="B36" s="283" t="s">
        <v>408</v>
      </c>
      <c r="C36" s="276">
        <v>0</v>
      </c>
      <c r="D36" s="276">
        <v>0</v>
      </c>
      <c r="E36" s="276">
        <v>0</v>
      </c>
      <c r="F36" s="276">
        <v>0</v>
      </c>
      <c r="G36" s="276">
        <v>0</v>
      </c>
      <c r="H36" s="276">
        <v>0</v>
      </c>
      <c r="I36" s="276">
        <v>0</v>
      </c>
      <c r="J36" s="276">
        <v>0</v>
      </c>
      <c r="K36" s="276">
        <v>0</v>
      </c>
      <c r="L36" s="276">
        <v>0</v>
      </c>
      <c r="M36" s="276">
        <v>0</v>
      </c>
      <c r="N36" s="276">
        <v>0</v>
      </c>
      <c r="O36" s="276">
        <v>0</v>
      </c>
      <c r="P36" s="276">
        <v>0</v>
      </c>
      <c r="Q36" s="276">
        <v>8</v>
      </c>
      <c r="R36" s="284">
        <v>19</v>
      </c>
      <c r="S36" s="284">
        <v>31</v>
      </c>
      <c r="T36" s="314">
        <f t="shared" si="0"/>
        <v>58</v>
      </c>
    </row>
    <row r="37" spans="1:20" x14ac:dyDescent="0.2">
      <c r="A37" s="315" t="s">
        <v>102</v>
      </c>
      <c r="B37" s="275" t="s">
        <v>108</v>
      </c>
      <c r="C37" s="276">
        <v>0</v>
      </c>
      <c r="D37" s="276">
        <v>0</v>
      </c>
      <c r="E37" s="276">
        <v>0</v>
      </c>
      <c r="F37" s="276">
        <v>0</v>
      </c>
      <c r="G37" s="276">
        <v>0</v>
      </c>
      <c r="H37" s="276">
        <v>0</v>
      </c>
      <c r="I37" s="276">
        <v>0</v>
      </c>
      <c r="J37" s="276">
        <v>10</v>
      </c>
      <c r="K37" s="276">
        <v>7</v>
      </c>
      <c r="L37" s="276">
        <f>'[18]Počet jezdců v etapě'!$AH$18</f>
        <v>13</v>
      </c>
      <c r="M37" s="276">
        <f>'[3]Počet jezdců v etapě'!$AH$43</f>
        <v>2</v>
      </c>
      <c r="N37" s="276">
        <v>3</v>
      </c>
      <c r="O37" s="278">
        <f>'[11]Počet jezdců v etapě'!$AH$24</f>
        <v>9</v>
      </c>
      <c r="P37" s="278">
        <f>'[12]Počet individálních účastí'!$AH$27</f>
        <v>8</v>
      </c>
      <c r="Q37" s="278">
        <v>1</v>
      </c>
      <c r="R37" s="279">
        <v>3</v>
      </c>
      <c r="S37" s="279">
        <v>0</v>
      </c>
      <c r="T37" s="314">
        <f t="shared" si="0"/>
        <v>56</v>
      </c>
    </row>
    <row r="38" spans="1:20" x14ac:dyDescent="0.2">
      <c r="A38" s="315" t="s">
        <v>104</v>
      </c>
      <c r="B38" s="275" t="s">
        <v>83</v>
      </c>
      <c r="C38" s="276">
        <v>0</v>
      </c>
      <c r="D38" s="276">
        <v>0</v>
      </c>
      <c r="E38" s="276">
        <v>5</v>
      </c>
      <c r="F38" s="276">
        <v>3</v>
      </c>
      <c r="G38" s="276">
        <v>6</v>
      </c>
      <c r="H38" s="276">
        <v>4</v>
      </c>
      <c r="I38" s="276">
        <v>8</v>
      </c>
      <c r="J38" s="276">
        <v>3</v>
      </c>
      <c r="K38" s="276">
        <v>3</v>
      </c>
      <c r="L38" s="276">
        <f>'[18]Počet jezdců v etapě'!$AH$44</f>
        <v>1</v>
      </c>
      <c r="M38" s="276">
        <f>'[3]Počet jezdců v etapě'!$AH$34</f>
        <v>3</v>
      </c>
      <c r="N38" s="276">
        <v>3</v>
      </c>
      <c r="O38" s="278">
        <v>0</v>
      </c>
      <c r="P38" s="278">
        <f>'[12]Počet individálních účastí'!$AH$28</f>
        <v>5</v>
      </c>
      <c r="Q38" s="278">
        <v>9</v>
      </c>
      <c r="R38" s="279">
        <v>0</v>
      </c>
      <c r="S38" s="279">
        <v>3</v>
      </c>
      <c r="T38" s="314">
        <f t="shared" si="0"/>
        <v>56</v>
      </c>
    </row>
    <row r="39" spans="1:20" x14ac:dyDescent="0.2">
      <c r="A39" s="315" t="s">
        <v>106</v>
      </c>
      <c r="B39" s="275" t="s">
        <v>264</v>
      </c>
      <c r="C39" s="276">
        <v>0</v>
      </c>
      <c r="D39" s="276">
        <v>0</v>
      </c>
      <c r="E39" s="276">
        <v>0</v>
      </c>
      <c r="F39" s="276">
        <v>0</v>
      </c>
      <c r="G39" s="276">
        <v>0</v>
      </c>
      <c r="H39" s="276">
        <v>0</v>
      </c>
      <c r="I39" s="276">
        <v>0</v>
      </c>
      <c r="J39" s="277">
        <v>0</v>
      </c>
      <c r="K39" s="276">
        <v>1</v>
      </c>
      <c r="L39" s="276">
        <v>2</v>
      </c>
      <c r="M39" s="276">
        <f>'[3]Počet jezdců v etapě'!$AH$29</f>
        <v>4</v>
      </c>
      <c r="N39" s="276">
        <v>7</v>
      </c>
      <c r="O39" s="278">
        <f>'[11]Počet jezdců v etapě'!$AH$28</f>
        <v>6</v>
      </c>
      <c r="P39" s="278">
        <f>'[12]Počet individálních účastí'!$AH$25</f>
        <v>10</v>
      </c>
      <c r="Q39" s="278">
        <v>10</v>
      </c>
      <c r="R39" s="279">
        <v>9</v>
      </c>
      <c r="S39" s="279">
        <v>4</v>
      </c>
      <c r="T39" s="314">
        <f t="shared" si="0"/>
        <v>53</v>
      </c>
    </row>
    <row r="40" spans="1:20" x14ac:dyDescent="0.2">
      <c r="A40" s="313" t="s">
        <v>107</v>
      </c>
      <c r="B40" s="280" t="s">
        <v>370</v>
      </c>
      <c r="C40" s="276">
        <v>0</v>
      </c>
      <c r="D40" s="276">
        <v>0</v>
      </c>
      <c r="E40" s="276">
        <v>0</v>
      </c>
      <c r="F40" s="276">
        <v>0</v>
      </c>
      <c r="G40" s="276">
        <v>0</v>
      </c>
      <c r="H40" s="276">
        <v>0</v>
      </c>
      <c r="I40" s="276">
        <v>0</v>
      </c>
      <c r="J40" s="277">
        <v>0</v>
      </c>
      <c r="K40" s="276">
        <v>0</v>
      </c>
      <c r="L40" s="276">
        <v>0</v>
      </c>
      <c r="M40" s="276">
        <f>'[3]Počet jezdců v etapě'!$AH$32</f>
        <v>4</v>
      </c>
      <c r="N40" s="276">
        <v>14</v>
      </c>
      <c r="O40" s="278">
        <f>'[11]Počet jezdců v etapě'!$AH$23</f>
        <v>9</v>
      </c>
      <c r="P40" s="278">
        <f>'[12]Počet individálních účastí'!$AH$22</f>
        <v>11</v>
      </c>
      <c r="Q40" s="278">
        <v>6</v>
      </c>
      <c r="R40" s="279">
        <v>5</v>
      </c>
      <c r="S40" s="279">
        <v>3</v>
      </c>
      <c r="T40" s="314">
        <f t="shared" si="0"/>
        <v>52</v>
      </c>
    </row>
    <row r="41" spans="1:20" x14ac:dyDescent="0.2">
      <c r="A41" s="316" t="s">
        <v>109</v>
      </c>
      <c r="B41" s="282" t="s">
        <v>347</v>
      </c>
      <c r="C41" s="276">
        <v>0</v>
      </c>
      <c r="D41" s="276">
        <v>0</v>
      </c>
      <c r="E41" s="276">
        <v>0</v>
      </c>
      <c r="F41" s="276">
        <v>0</v>
      </c>
      <c r="G41" s="276">
        <v>0</v>
      </c>
      <c r="H41" s="276">
        <v>0</v>
      </c>
      <c r="I41" s="276">
        <v>0</v>
      </c>
      <c r="J41" s="276">
        <v>0</v>
      </c>
      <c r="K41" s="276">
        <v>0</v>
      </c>
      <c r="L41" s="276">
        <v>0</v>
      </c>
      <c r="M41" s="276">
        <v>0</v>
      </c>
      <c r="N41" s="276">
        <v>0</v>
      </c>
      <c r="O41" s="278">
        <f>'[11]Počet jezdců v etapě'!$AH$31</f>
        <v>3</v>
      </c>
      <c r="P41" s="278">
        <f>'[12]Počet individálních účastí'!$AH$21</f>
        <v>12</v>
      </c>
      <c r="Q41" s="278">
        <v>7</v>
      </c>
      <c r="R41" s="279">
        <v>11</v>
      </c>
      <c r="S41" s="279">
        <v>5</v>
      </c>
      <c r="T41" s="314">
        <f t="shared" si="0"/>
        <v>38</v>
      </c>
    </row>
    <row r="42" spans="1:20" x14ac:dyDescent="0.2">
      <c r="A42" s="315" t="s">
        <v>111</v>
      </c>
      <c r="B42" s="275" t="s">
        <v>86</v>
      </c>
      <c r="C42" s="276">
        <v>0</v>
      </c>
      <c r="D42" s="276">
        <v>0</v>
      </c>
      <c r="E42" s="276">
        <v>0</v>
      </c>
      <c r="F42" s="276">
        <v>0</v>
      </c>
      <c r="G42" s="276">
        <v>0</v>
      </c>
      <c r="H42" s="276">
        <v>5</v>
      </c>
      <c r="I42" s="276">
        <v>7</v>
      </c>
      <c r="J42" s="276">
        <v>12</v>
      </c>
      <c r="K42" s="276">
        <v>7</v>
      </c>
      <c r="L42" s="276">
        <f>'[18]Počet jezdců v etapě'!$AH$29</f>
        <v>3</v>
      </c>
      <c r="M42" s="276">
        <v>0</v>
      </c>
      <c r="N42" s="276">
        <v>0</v>
      </c>
      <c r="O42" s="278">
        <v>0</v>
      </c>
      <c r="P42" s="278">
        <v>0</v>
      </c>
      <c r="Q42" s="278">
        <v>0</v>
      </c>
      <c r="R42" s="279">
        <v>0</v>
      </c>
      <c r="S42" s="279">
        <v>0</v>
      </c>
      <c r="T42" s="314">
        <f t="shared" si="0"/>
        <v>34</v>
      </c>
    </row>
    <row r="43" spans="1:20" x14ac:dyDescent="0.2">
      <c r="A43" s="318" t="s">
        <v>113</v>
      </c>
      <c r="B43" s="283" t="s">
        <v>407</v>
      </c>
      <c r="C43" s="276">
        <v>0</v>
      </c>
      <c r="D43" s="276">
        <v>0</v>
      </c>
      <c r="E43" s="276">
        <v>0</v>
      </c>
      <c r="F43" s="276">
        <v>0</v>
      </c>
      <c r="G43" s="276">
        <v>0</v>
      </c>
      <c r="H43" s="276">
        <v>0</v>
      </c>
      <c r="I43" s="276">
        <v>0</v>
      </c>
      <c r="J43" s="276">
        <v>0</v>
      </c>
      <c r="K43" s="276">
        <v>0</v>
      </c>
      <c r="L43" s="276">
        <v>0</v>
      </c>
      <c r="M43" s="276">
        <v>0</v>
      </c>
      <c r="N43" s="276">
        <v>0</v>
      </c>
      <c r="O43" s="276">
        <v>0</v>
      </c>
      <c r="P43" s="276">
        <v>0</v>
      </c>
      <c r="Q43" s="276">
        <v>10</v>
      </c>
      <c r="R43" s="284">
        <v>10</v>
      </c>
      <c r="S43" s="284">
        <v>13</v>
      </c>
      <c r="T43" s="314">
        <f t="shared" si="0"/>
        <v>33</v>
      </c>
    </row>
    <row r="44" spans="1:20" x14ac:dyDescent="0.2">
      <c r="A44" s="315" t="s">
        <v>115</v>
      </c>
      <c r="B44" s="275" t="s">
        <v>81</v>
      </c>
      <c r="C44" s="276">
        <v>0</v>
      </c>
      <c r="D44" s="276">
        <v>0</v>
      </c>
      <c r="E44" s="276">
        <v>0</v>
      </c>
      <c r="F44" s="276">
        <v>9</v>
      </c>
      <c r="G44" s="276">
        <v>22</v>
      </c>
      <c r="H44" s="276">
        <v>1</v>
      </c>
      <c r="I44" s="276">
        <v>0</v>
      </c>
      <c r="J44" s="276">
        <v>0</v>
      </c>
      <c r="K44" s="276">
        <v>0</v>
      </c>
      <c r="L44" s="276">
        <v>0</v>
      </c>
      <c r="M44" s="276">
        <v>0</v>
      </c>
      <c r="N44" s="276">
        <v>0</v>
      </c>
      <c r="O44" s="278">
        <v>0</v>
      </c>
      <c r="P44" s="278">
        <v>0</v>
      </c>
      <c r="Q44" s="278">
        <v>0</v>
      </c>
      <c r="R44" s="279">
        <v>0</v>
      </c>
      <c r="S44" s="279">
        <v>0</v>
      </c>
      <c r="T44" s="314">
        <f t="shared" si="0"/>
        <v>32</v>
      </c>
    </row>
    <row r="45" spans="1:20" x14ac:dyDescent="0.2">
      <c r="A45" s="317" t="s">
        <v>117</v>
      </c>
      <c r="B45" s="281" t="s">
        <v>98</v>
      </c>
      <c r="C45" s="276">
        <v>1</v>
      </c>
      <c r="D45" s="276">
        <f>'[5]Tabulka pravidelnostii'!$AD$25</f>
        <v>1</v>
      </c>
      <c r="E45" s="276">
        <f>[6]Účast!$F$20</f>
        <v>6</v>
      </c>
      <c r="F45" s="276">
        <v>0</v>
      </c>
      <c r="G45" s="276">
        <v>5</v>
      </c>
      <c r="H45" s="276">
        <v>4</v>
      </c>
      <c r="I45" s="276">
        <v>1</v>
      </c>
      <c r="J45" s="276">
        <v>2</v>
      </c>
      <c r="K45" s="276">
        <v>0</v>
      </c>
      <c r="L45" s="276">
        <f>'[18]Počet jezdců v etapě'!$AH$31</f>
        <v>2</v>
      </c>
      <c r="M45" s="276">
        <v>0</v>
      </c>
      <c r="N45" s="276">
        <v>1</v>
      </c>
      <c r="O45" s="278">
        <f>'[11]Počet jezdců v etapě'!$AH$42</f>
        <v>1</v>
      </c>
      <c r="P45" s="278">
        <v>0</v>
      </c>
      <c r="Q45" s="278">
        <v>2</v>
      </c>
      <c r="R45" s="279">
        <v>2</v>
      </c>
      <c r="S45" s="279">
        <v>2</v>
      </c>
      <c r="T45" s="314">
        <f t="shared" si="0"/>
        <v>30</v>
      </c>
    </row>
    <row r="46" spans="1:20" x14ac:dyDescent="0.2">
      <c r="A46" s="315" t="s">
        <v>119</v>
      </c>
      <c r="B46" s="283" t="s">
        <v>451</v>
      </c>
      <c r="C46" s="276">
        <v>0</v>
      </c>
      <c r="D46" s="276">
        <v>0</v>
      </c>
      <c r="E46" s="276">
        <v>0</v>
      </c>
      <c r="F46" s="276">
        <v>0</v>
      </c>
      <c r="G46" s="276">
        <v>0</v>
      </c>
      <c r="H46" s="276">
        <v>0</v>
      </c>
      <c r="I46" s="276">
        <v>0</v>
      </c>
      <c r="J46" s="276">
        <v>0</v>
      </c>
      <c r="K46" s="276">
        <v>0</v>
      </c>
      <c r="L46" s="276">
        <v>0</v>
      </c>
      <c r="M46" s="276">
        <v>0</v>
      </c>
      <c r="N46" s="276">
        <v>0</v>
      </c>
      <c r="O46" s="276">
        <v>0</v>
      </c>
      <c r="P46" s="276">
        <v>0</v>
      </c>
      <c r="Q46" s="276">
        <v>0</v>
      </c>
      <c r="R46" s="284">
        <v>28</v>
      </c>
      <c r="S46" s="279">
        <v>30</v>
      </c>
      <c r="T46" s="314">
        <f t="shared" si="0"/>
        <v>58</v>
      </c>
    </row>
    <row r="47" spans="1:20" x14ac:dyDescent="0.2">
      <c r="A47" s="317" t="s">
        <v>121</v>
      </c>
      <c r="B47" s="285" t="s">
        <v>105</v>
      </c>
      <c r="C47" s="276">
        <v>0</v>
      </c>
      <c r="D47" s="276">
        <v>0</v>
      </c>
      <c r="E47" s="276">
        <v>0</v>
      </c>
      <c r="F47" s="276">
        <v>0</v>
      </c>
      <c r="G47" s="276">
        <v>0</v>
      </c>
      <c r="H47" s="276">
        <v>0</v>
      </c>
      <c r="I47" s="276">
        <v>0</v>
      </c>
      <c r="J47" s="276">
        <v>0</v>
      </c>
      <c r="K47" s="276">
        <v>18</v>
      </c>
      <c r="L47" s="276">
        <f>'[18]Počet jezdců v etapě'!$AH$23</f>
        <v>8</v>
      </c>
      <c r="M47" s="276">
        <f>0</f>
        <v>0</v>
      </c>
      <c r="N47" s="276">
        <v>0</v>
      </c>
      <c r="O47" s="278">
        <v>0</v>
      </c>
      <c r="P47" s="278">
        <v>0</v>
      </c>
      <c r="Q47" s="278">
        <v>0</v>
      </c>
      <c r="R47" s="279">
        <v>0</v>
      </c>
      <c r="S47" s="279">
        <v>0</v>
      </c>
      <c r="T47" s="314">
        <f t="shared" si="0"/>
        <v>26</v>
      </c>
    </row>
    <row r="48" spans="1:20" x14ac:dyDescent="0.2">
      <c r="A48" s="315" t="s">
        <v>123</v>
      </c>
      <c r="B48" s="275" t="s">
        <v>298</v>
      </c>
      <c r="C48" s="276">
        <v>0</v>
      </c>
      <c r="D48" s="276">
        <v>0</v>
      </c>
      <c r="E48" s="276">
        <v>0</v>
      </c>
      <c r="F48" s="276">
        <v>0</v>
      </c>
      <c r="G48" s="276">
        <v>0</v>
      </c>
      <c r="H48" s="276">
        <v>0</v>
      </c>
      <c r="I48" s="276">
        <v>1</v>
      </c>
      <c r="J48" s="276">
        <v>9</v>
      </c>
      <c r="K48" s="276">
        <v>13</v>
      </c>
      <c r="L48" s="276">
        <f>'[18]Počet jezdců v etapě'!$AH$41</f>
        <v>1</v>
      </c>
      <c r="M48" s="276">
        <f>'[3]Počet jezdců v etapě'!$AH$38</f>
        <v>2</v>
      </c>
      <c r="N48" s="276">
        <v>0</v>
      </c>
      <c r="O48" s="278">
        <v>0</v>
      </c>
      <c r="P48" s="278">
        <v>0</v>
      </c>
      <c r="Q48" s="278">
        <v>0</v>
      </c>
      <c r="R48" s="279">
        <v>0</v>
      </c>
      <c r="S48" s="279">
        <v>0</v>
      </c>
      <c r="T48" s="314">
        <f t="shared" si="0"/>
        <v>26</v>
      </c>
    </row>
    <row r="49" spans="1:20" x14ac:dyDescent="0.2">
      <c r="A49" s="317" t="s">
        <v>125</v>
      </c>
      <c r="B49" s="275" t="s">
        <v>95</v>
      </c>
      <c r="C49" s="276">
        <v>0</v>
      </c>
      <c r="D49" s="276">
        <v>3</v>
      </c>
      <c r="E49" s="276">
        <f>[6]Účast!$F$23</f>
        <v>5</v>
      </c>
      <c r="F49" s="276">
        <v>7</v>
      </c>
      <c r="G49" s="276">
        <v>6</v>
      </c>
      <c r="H49" s="276">
        <v>3</v>
      </c>
      <c r="I49" s="276">
        <v>0</v>
      </c>
      <c r="J49" s="276">
        <v>0</v>
      </c>
      <c r="K49" s="276">
        <v>0</v>
      </c>
      <c r="L49" s="276">
        <v>0</v>
      </c>
      <c r="M49" s="276">
        <v>0</v>
      </c>
      <c r="N49" s="276">
        <v>0</v>
      </c>
      <c r="O49" s="278">
        <v>0</v>
      </c>
      <c r="P49" s="278">
        <v>0</v>
      </c>
      <c r="Q49" s="278">
        <v>0</v>
      </c>
      <c r="R49" s="279">
        <v>0</v>
      </c>
      <c r="S49" s="279">
        <v>0</v>
      </c>
      <c r="T49" s="314">
        <f t="shared" si="0"/>
        <v>24</v>
      </c>
    </row>
    <row r="50" spans="1:20" x14ac:dyDescent="0.2">
      <c r="A50" s="315" t="s">
        <v>127</v>
      </c>
      <c r="B50" s="275" t="s">
        <v>103</v>
      </c>
      <c r="C50" s="276">
        <v>0</v>
      </c>
      <c r="D50" s="276">
        <v>0</v>
      </c>
      <c r="E50" s="276">
        <v>0</v>
      </c>
      <c r="F50" s="276">
        <v>0</v>
      </c>
      <c r="G50" s="276">
        <v>0</v>
      </c>
      <c r="H50" s="276">
        <v>2</v>
      </c>
      <c r="I50" s="276">
        <v>2</v>
      </c>
      <c r="J50" s="276">
        <v>6</v>
      </c>
      <c r="K50" s="276">
        <v>9</v>
      </c>
      <c r="L50" s="276">
        <f>'[18]Počet jezdců v etapě'!$AH$54</f>
        <v>1</v>
      </c>
      <c r="M50" s="276">
        <f>'[3]Počet jezdců v etapě'!$AH$30</f>
        <v>4</v>
      </c>
      <c r="N50" s="276">
        <v>0</v>
      </c>
      <c r="O50" s="278">
        <v>0</v>
      </c>
      <c r="P50" s="278">
        <v>0</v>
      </c>
      <c r="Q50" s="278">
        <v>0</v>
      </c>
      <c r="R50" s="279">
        <v>0</v>
      </c>
      <c r="S50" s="279">
        <v>0</v>
      </c>
      <c r="T50" s="314">
        <f t="shared" si="0"/>
        <v>24</v>
      </c>
    </row>
    <row r="51" spans="1:20" x14ac:dyDescent="0.2">
      <c r="A51" s="317" t="s">
        <v>129</v>
      </c>
      <c r="B51" s="283" t="s">
        <v>417</v>
      </c>
      <c r="C51" s="276">
        <v>0</v>
      </c>
      <c r="D51" s="276">
        <v>0</v>
      </c>
      <c r="E51" s="276">
        <v>0</v>
      </c>
      <c r="F51" s="276">
        <v>0</v>
      </c>
      <c r="G51" s="276">
        <v>0</v>
      </c>
      <c r="H51" s="276">
        <v>0</v>
      </c>
      <c r="I51" s="276">
        <v>0</v>
      </c>
      <c r="J51" s="276">
        <v>0</v>
      </c>
      <c r="K51" s="276">
        <v>0</v>
      </c>
      <c r="L51" s="276">
        <v>0</v>
      </c>
      <c r="M51" s="276">
        <v>0</v>
      </c>
      <c r="N51" s="276">
        <v>0</v>
      </c>
      <c r="O51" s="276">
        <v>0</v>
      </c>
      <c r="P51" s="276">
        <v>0</v>
      </c>
      <c r="Q51" s="276">
        <v>2</v>
      </c>
      <c r="R51" s="284">
        <v>15</v>
      </c>
      <c r="S51" s="284">
        <v>7</v>
      </c>
      <c r="T51" s="314">
        <f t="shared" si="0"/>
        <v>24</v>
      </c>
    </row>
    <row r="52" spans="1:20" x14ac:dyDescent="0.2">
      <c r="A52" s="315" t="s">
        <v>131</v>
      </c>
      <c r="B52" s="283" t="s">
        <v>406</v>
      </c>
      <c r="C52" s="276">
        <v>0</v>
      </c>
      <c r="D52" s="276">
        <v>0</v>
      </c>
      <c r="E52" s="276">
        <v>0</v>
      </c>
      <c r="F52" s="276">
        <v>0</v>
      </c>
      <c r="G52" s="276">
        <v>0</v>
      </c>
      <c r="H52" s="276">
        <v>0</v>
      </c>
      <c r="I52" s="276">
        <v>0</v>
      </c>
      <c r="J52" s="276">
        <v>0</v>
      </c>
      <c r="K52" s="276">
        <v>0</v>
      </c>
      <c r="L52" s="276">
        <v>0</v>
      </c>
      <c r="M52" s="276">
        <v>0</v>
      </c>
      <c r="N52" s="276">
        <v>0</v>
      </c>
      <c r="O52" s="276">
        <v>0</v>
      </c>
      <c r="P52" s="276">
        <v>0</v>
      </c>
      <c r="Q52" s="276">
        <v>10</v>
      </c>
      <c r="R52" s="284">
        <v>6</v>
      </c>
      <c r="S52" s="284">
        <v>5</v>
      </c>
      <c r="T52" s="314">
        <f t="shared" si="0"/>
        <v>21</v>
      </c>
    </row>
    <row r="53" spans="1:20" x14ac:dyDescent="0.2">
      <c r="A53" s="317" t="s">
        <v>133</v>
      </c>
      <c r="B53" s="283" t="s">
        <v>409</v>
      </c>
      <c r="C53" s="276">
        <v>0</v>
      </c>
      <c r="D53" s="276">
        <v>0</v>
      </c>
      <c r="E53" s="276">
        <v>0</v>
      </c>
      <c r="F53" s="276">
        <v>0</v>
      </c>
      <c r="G53" s="276">
        <v>0</v>
      </c>
      <c r="H53" s="276">
        <v>0</v>
      </c>
      <c r="I53" s="276">
        <v>0</v>
      </c>
      <c r="J53" s="276">
        <v>0</v>
      </c>
      <c r="K53" s="276">
        <v>0</v>
      </c>
      <c r="L53" s="276">
        <v>0</v>
      </c>
      <c r="M53" s="276">
        <v>0</v>
      </c>
      <c r="N53" s="276">
        <v>0</v>
      </c>
      <c r="O53" s="276">
        <v>0</v>
      </c>
      <c r="P53" s="276">
        <v>0</v>
      </c>
      <c r="Q53" s="276">
        <v>4</v>
      </c>
      <c r="R53" s="284">
        <v>12</v>
      </c>
      <c r="S53" s="284">
        <v>5</v>
      </c>
      <c r="T53" s="314">
        <f t="shared" si="0"/>
        <v>21</v>
      </c>
    </row>
    <row r="54" spans="1:20" x14ac:dyDescent="0.2">
      <c r="A54" s="315" t="s">
        <v>135</v>
      </c>
      <c r="B54" s="280" t="str">
        <f>'[3]Počet jezdců v etapě'!$B$27</f>
        <v>Cibulka</v>
      </c>
      <c r="C54" s="276">
        <v>0</v>
      </c>
      <c r="D54" s="276">
        <v>0</v>
      </c>
      <c r="E54" s="276">
        <v>0</v>
      </c>
      <c r="F54" s="276">
        <v>0</v>
      </c>
      <c r="G54" s="276">
        <v>0</v>
      </c>
      <c r="H54" s="276">
        <v>0</v>
      </c>
      <c r="I54" s="276">
        <v>0</v>
      </c>
      <c r="J54" s="277">
        <v>0</v>
      </c>
      <c r="K54" s="276">
        <v>0</v>
      </c>
      <c r="L54" s="276">
        <v>0</v>
      </c>
      <c r="M54" s="276">
        <f>'[3]Počet jezdců v etapě'!$AH$27</f>
        <v>6</v>
      </c>
      <c r="N54" s="276">
        <v>8</v>
      </c>
      <c r="O54" s="278">
        <f>'[11]Počet jezdců v etapě'!$AH$27</f>
        <v>6</v>
      </c>
      <c r="P54" s="278">
        <v>0</v>
      </c>
      <c r="Q54" s="278">
        <v>0</v>
      </c>
      <c r="R54" s="279">
        <v>0</v>
      </c>
      <c r="S54" s="279">
        <v>0</v>
      </c>
      <c r="T54" s="314">
        <f t="shared" si="0"/>
        <v>20</v>
      </c>
    </row>
    <row r="55" spans="1:20" x14ac:dyDescent="0.2">
      <c r="A55" s="317" t="s">
        <v>137</v>
      </c>
      <c r="B55" s="275" t="s">
        <v>299</v>
      </c>
      <c r="C55" s="276">
        <v>0</v>
      </c>
      <c r="D55" s="276">
        <v>8</v>
      </c>
      <c r="E55" s="276">
        <f>[6]Účast!$F$16</f>
        <v>9</v>
      </c>
      <c r="F55" s="276">
        <v>2</v>
      </c>
      <c r="G55" s="276">
        <v>0</v>
      </c>
      <c r="H55" s="276">
        <v>0</v>
      </c>
      <c r="I55" s="276">
        <v>0</v>
      </c>
      <c r="J55" s="276">
        <v>0</v>
      </c>
      <c r="K55" s="276">
        <v>0</v>
      </c>
      <c r="L55" s="276">
        <v>0</v>
      </c>
      <c r="M55" s="276">
        <v>0</v>
      </c>
      <c r="N55" s="276">
        <v>0</v>
      </c>
      <c r="O55" s="278">
        <v>0</v>
      </c>
      <c r="P55" s="278">
        <v>0</v>
      </c>
      <c r="Q55" s="278">
        <v>0</v>
      </c>
      <c r="R55" s="279">
        <v>0</v>
      </c>
      <c r="S55" s="279">
        <v>0</v>
      </c>
      <c r="T55" s="314">
        <f t="shared" si="0"/>
        <v>19</v>
      </c>
    </row>
    <row r="56" spans="1:20" x14ac:dyDescent="0.2">
      <c r="A56" s="315" t="s">
        <v>139</v>
      </c>
      <c r="B56" s="275" t="s">
        <v>101</v>
      </c>
      <c r="C56" s="276">
        <v>0</v>
      </c>
      <c r="D56" s="276">
        <v>0</v>
      </c>
      <c r="E56" s="276">
        <v>0</v>
      </c>
      <c r="F56" s="276">
        <v>0</v>
      </c>
      <c r="G56" s="276">
        <v>0</v>
      </c>
      <c r="H56" s="276">
        <v>8</v>
      </c>
      <c r="I56" s="276">
        <v>4</v>
      </c>
      <c r="J56" s="276">
        <v>7</v>
      </c>
      <c r="K56" s="276">
        <v>0</v>
      </c>
      <c r="L56" s="276">
        <v>0</v>
      </c>
      <c r="M56" s="276">
        <v>0</v>
      </c>
      <c r="N56" s="276">
        <v>0</v>
      </c>
      <c r="O56" s="278">
        <v>0</v>
      </c>
      <c r="P56" s="278">
        <v>0</v>
      </c>
      <c r="Q56" s="278">
        <v>0</v>
      </c>
      <c r="R56" s="279">
        <v>0</v>
      </c>
      <c r="S56" s="279">
        <v>0</v>
      </c>
      <c r="T56" s="314">
        <f t="shared" si="0"/>
        <v>19</v>
      </c>
    </row>
    <row r="57" spans="1:20" x14ac:dyDescent="0.2">
      <c r="A57" s="317" t="s">
        <v>141</v>
      </c>
      <c r="B57" s="280" t="s">
        <v>316</v>
      </c>
      <c r="C57" s="276">
        <v>0</v>
      </c>
      <c r="D57" s="276">
        <v>0</v>
      </c>
      <c r="E57" s="276">
        <v>0</v>
      </c>
      <c r="F57" s="276">
        <v>0</v>
      </c>
      <c r="G57" s="276">
        <v>0</v>
      </c>
      <c r="H57" s="276">
        <v>0</v>
      </c>
      <c r="I57" s="276">
        <v>0</v>
      </c>
      <c r="J57" s="277">
        <v>0</v>
      </c>
      <c r="K57" s="276">
        <v>0</v>
      </c>
      <c r="L57" s="276">
        <v>2</v>
      </c>
      <c r="M57" s="276">
        <f>'[3]Počet jezdců v etapě'!$AH$53</f>
        <v>1</v>
      </c>
      <c r="N57" s="276">
        <v>5</v>
      </c>
      <c r="O57" s="278">
        <f>'[11]Počet jezdců v etapě'!$AH$30</f>
        <v>5</v>
      </c>
      <c r="P57" s="278">
        <v>0</v>
      </c>
      <c r="Q57" s="278">
        <v>2</v>
      </c>
      <c r="R57" s="279">
        <v>2</v>
      </c>
      <c r="S57" s="279">
        <v>2</v>
      </c>
      <c r="T57" s="314">
        <f t="shared" si="0"/>
        <v>19</v>
      </c>
    </row>
    <row r="58" spans="1:20" x14ac:dyDescent="0.2">
      <c r="A58" s="315" t="s">
        <v>143</v>
      </c>
      <c r="B58" s="275" t="s">
        <v>126</v>
      </c>
      <c r="C58" s="276">
        <v>0</v>
      </c>
      <c r="D58" s="276">
        <v>0</v>
      </c>
      <c r="E58" s="276">
        <v>0</v>
      </c>
      <c r="F58" s="276">
        <v>0</v>
      </c>
      <c r="G58" s="276">
        <v>0</v>
      </c>
      <c r="H58" s="276">
        <v>0</v>
      </c>
      <c r="I58" s="276">
        <v>0</v>
      </c>
      <c r="J58" s="276">
        <v>1</v>
      </c>
      <c r="K58" s="276">
        <v>7</v>
      </c>
      <c r="L58" s="276">
        <f>'[18]Počet jezdců v etapě'!$AH$28</f>
        <v>3</v>
      </c>
      <c r="M58" s="276">
        <f>0</f>
        <v>0</v>
      </c>
      <c r="N58" s="276">
        <v>7</v>
      </c>
      <c r="O58" s="278">
        <v>0</v>
      </c>
      <c r="P58" s="278">
        <v>0</v>
      </c>
      <c r="Q58" s="278">
        <v>0</v>
      </c>
      <c r="R58" s="279">
        <v>0</v>
      </c>
      <c r="S58" s="279">
        <v>0</v>
      </c>
      <c r="T58" s="314">
        <f t="shared" si="0"/>
        <v>18</v>
      </c>
    </row>
    <row r="59" spans="1:20" x14ac:dyDescent="0.2">
      <c r="A59" s="317" t="s">
        <v>145</v>
      </c>
      <c r="B59" s="275" t="s">
        <v>148</v>
      </c>
      <c r="C59" s="276">
        <v>0</v>
      </c>
      <c r="D59" s="276">
        <v>0</v>
      </c>
      <c r="E59" s="276">
        <v>0</v>
      </c>
      <c r="F59" s="276">
        <v>0</v>
      </c>
      <c r="G59" s="276">
        <v>0</v>
      </c>
      <c r="H59" s="276">
        <v>0</v>
      </c>
      <c r="I59" s="276">
        <v>0</v>
      </c>
      <c r="J59" s="276">
        <v>2</v>
      </c>
      <c r="K59" s="276">
        <v>1</v>
      </c>
      <c r="L59" s="276">
        <f>'[18]Počet jezdců v etapě'!$AH$30</f>
        <v>3</v>
      </c>
      <c r="M59" s="276">
        <f>'[3]Počet jezdců v etapě'!$AH$42</f>
        <v>2</v>
      </c>
      <c r="N59" s="276">
        <v>2</v>
      </c>
      <c r="O59" s="278">
        <f>'[11]Počet jezdců v etapě'!$AH$34</f>
        <v>4</v>
      </c>
      <c r="P59" s="278">
        <f>'[12]Počet individálních účastí'!$AH$35</f>
        <v>2</v>
      </c>
      <c r="Q59" s="278">
        <v>1</v>
      </c>
      <c r="R59" s="279">
        <v>0</v>
      </c>
      <c r="S59" s="279">
        <v>1</v>
      </c>
      <c r="T59" s="314">
        <f t="shared" si="0"/>
        <v>18</v>
      </c>
    </row>
    <row r="60" spans="1:20" x14ac:dyDescent="0.2">
      <c r="A60" s="315" t="s">
        <v>147</v>
      </c>
      <c r="B60" s="283" t="s">
        <v>447</v>
      </c>
      <c r="C60" s="276">
        <v>0</v>
      </c>
      <c r="D60" s="276">
        <v>0</v>
      </c>
      <c r="E60" s="276">
        <v>0</v>
      </c>
      <c r="F60" s="276">
        <v>0</v>
      </c>
      <c r="G60" s="276">
        <v>0</v>
      </c>
      <c r="H60" s="276">
        <v>0</v>
      </c>
      <c r="I60" s="276">
        <v>0</v>
      </c>
      <c r="J60" s="276">
        <v>0</v>
      </c>
      <c r="K60" s="276">
        <v>0</v>
      </c>
      <c r="L60" s="276">
        <v>0</v>
      </c>
      <c r="M60" s="276">
        <v>0</v>
      </c>
      <c r="N60" s="276">
        <v>0</v>
      </c>
      <c r="O60" s="276">
        <v>0</v>
      </c>
      <c r="P60" s="276">
        <v>0</v>
      </c>
      <c r="Q60" s="276">
        <v>0</v>
      </c>
      <c r="R60" s="284">
        <v>0</v>
      </c>
      <c r="S60" s="284">
        <v>16</v>
      </c>
      <c r="T60" s="314">
        <f t="shared" si="0"/>
        <v>16</v>
      </c>
    </row>
    <row r="61" spans="1:20" x14ac:dyDescent="0.2">
      <c r="A61" s="317" t="s">
        <v>149</v>
      </c>
      <c r="B61" s="275" t="s">
        <v>110</v>
      </c>
      <c r="C61" s="276">
        <v>0</v>
      </c>
      <c r="D61" s="276">
        <v>4</v>
      </c>
      <c r="E61" s="276">
        <f>[6]Účast!$F$21</f>
        <v>6</v>
      </c>
      <c r="F61" s="276">
        <v>3</v>
      </c>
      <c r="G61" s="276">
        <v>1</v>
      </c>
      <c r="H61" s="276">
        <v>0</v>
      </c>
      <c r="I61" s="276">
        <v>0</v>
      </c>
      <c r="J61" s="276">
        <v>0</v>
      </c>
      <c r="K61" s="276">
        <v>0</v>
      </c>
      <c r="L61" s="276">
        <v>0</v>
      </c>
      <c r="M61" s="276">
        <v>0</v>
      </c>
      <c r="N61" s="276">
        <v>0</v>
      </c>
      <c r="O61" s="278">
        <v>0</v>
      </c>
      <c r="P61" s="278">
        <v>0</v>
      </c>
      <c r="Q61" s="278">
        <v>0</v>
      </c>
      <c r="R61" s="279">
        <v>0</v>
      </c>
      <c r="S61" s="279">
        <v>0</v>
      </c>
      <c r="T61" s="314">
        <f t="shared" si="0"/>
        <v>14</v>
      </c>
    </row>
    <row r="62" spans="1:20" x14ac:dyDescent="0.2">
      <c r="A62" s="315" t="s">
        <v>150</v>
      </c>
      <c r="B62" s="275" t="s">
        <v>112</v>
      </c>
      <c r="C62" s="276">
        <v>0</v>
      </c>
      <c r="D62" s="276">
        <v>0</v>
      </c>
      <c r="E62" s="276">
        <v>12</v>
      </c>
      <c r="F62" s="276">
        <v>1</v>
      </c>
      <c r="G62" s="276">
        <v>0</v>
      </c>
      <c r="H62" s="276">
        <v>0</v>
      </c>
      <c r="I62" s="276">
        <v>0</v>
      </c>
      <c r="J62" s="276">
        <v>0</v>
      </c>
      <c r="K62" s="276">
        <v>0</v>
      </c>
      <c r="L62" s="276">
        <v>0</v>
      </c>
      <c r="M62" s="276">
        <v>0</v>
      </c>
      <c r="N62" s="276">
        <v>0</v>
      </c>
      <c r="O62" s="278">
        <v>0</v>
      </c>
      <c r="P62" s="278">
        <v>0</v>
      </c>
      <c r="Q62" s="278">
        <v>0</v>
      </c>
      <c r="R62" s="279">
        <v>0</v>
      </c>
      <c r="S62" s="279">
        <v>0</v>
      </c>
      <c r="T62" s="314">
        <f t="shared" si="0"/>
        <v>13</v>
      </c>
    </row>
    <row r="63" spans="1:20" x14ac:dyDescent="0.2">
      <c r="A63" s="317" t="s">
        <v>152</v>
      </c>
      <c r="B63" s="275" t="s">
        <v>114</v>
      </c>
      <c r="C63" s="276">
        <v>0</v>
      </c>
      <c r="D63" s="276">
        <v>0</v>
      </c>
      <c r="E63" s="276">
        <v>9</v>
      </c>
      <c r="F63" s="276">
        <v>4</v>
      </c>
      <c r="G63" s="276">
        <v>0</v>
      </c>
      <c r="H63" s="276">
        <v>0</v>
      </c>
      <c r="I63" s="276">
        <v>0</v>
      </c>
      <c r="J63" s="276">
        <v>0</v>
      </c>
      <c r="K63" s="276">
        <v>0</v>
      </c>
      <c r="L63" s="276">
        <v>0</v>
      </c>
      <c r="M63" s="276">
        <v>0</v>
      </c>
      <c r="N63" s="276">
        <v>0</v>
      </c>
      <c r="O63" s="278">
        <v>0</v>
      </c>
      <c r="P63" s="278">
        <v>0</v>
      </c>
      <c r="Q63" s="278">
        <v>0</v>
      </c>
      <c r="R63" s="279">
        <v>0</v>
      </c>
      <c r="S63" s="279">
        <v>0</v>
      </c>
      <c r="T63" s="314">
        <f t="shared" si="0"/>
        <v>13</v>
      </c>
    </row>
    <row r="64" spans="1:20" x14ac:dyDescent="0.2">
      <c r="A64" s="315" t="s">
        <v>153</v>
      </c>
      <c r="B64" s="275" t="s">
        <v>116</v>
      </c>
      <c r="C64" s="276">
        <v>0</v>
      </c>
      <c r="D64" s="276">
        <v>0</v>
      </c>
      <c r="E64" s="276">
        <v>8</v>
      </c>
      <c r="F64" s="276">
        <v>5</v>
      </c>
      <c r="G64" s="276">
        <v>0</v>
      </c>
      <c r="H64" s="276">
        <v>0</v>
      </c>
      <c r="I64" s="276">
        <v>0</v>
      </c>
      <c r="J64" s="276">
        <v>0</v>
      </c>
      <c r="K64" s="276">
        <v>0</v>
      </c>
      <c r="L64" s="276">
        <v>0</v>
      </c>
      <c r="M64" s="276">
        <v>0</v>
      </c>
      <c r="N64" s="276">
        <v>0</v>
      </c>
      <c r="O64" s="278">
        <v>0</v>
      </c>
      <c r="P64" s="278">
        <v>0</v>
      </c>
      <c r="Q64" s="278">
        <v>0</v>
      </c>
      <c r="R64" s="279">
        <v>0</v>
      </c>
      <c r="S64" s="279">
        <v>0</v>
      </c>
      <c r="T64" s="314">
        <f t="shared" si="0"/>
        <v>13</v>
      </c>
    </row>
    <row r="65" spans="1:20" x14ac:dyDescent="0.2">
      <c r="A65" s="317" t="s">
        <v>155</v>
      </c>
      <c r="B65" s="275" t="s">
        <v>122</v>
      </c>
      <c r="C65" s="276">
        <v>0</v>
      </c>
      <c r="D65" s="276">
        <v>0</v>
      </c>
      <c r="E65" s="276">
        <v>0</v>
      </c>
      <c r="F65" s="276">
        <v>0</v>
      </c>
      <c r="G65" s="276">
        <v>0</v>
      </c>
      <c r="H65" s="276">
        <v>0</v>
      </c>
      <c r="I65" s="276">
        <v>0</v>
      </c>
      <c r="J65" s="277">
        <v>5</v>
      </c>
      <c r="K65" s="276">
        <v>6</v>
      </c>
      <c r="L65" s="276">
        <f>'[18]Počet jezdců v etapě'!$AH$48</f>
        <v>1</v>
      </c>
      <c r="M65" s="276">
        <f>0</f>
        <v>0</v>
      </c>
      <c r="N65" s="276">
        <v>0</v>
      </c>
      <c r="O65" s="278">
        <f>'[11]Počet jezdců v etapě'!$AH$41</f>
        <v>1</v>
      </c>
      <c r="P65" s="278">
        <v>0</v>
      </c>
      <c r="Q65" s="278">
        <v>0</v>
      </c>
      <c r="R65" s="279">
        <v>0</v>
      </c>
      <c r="S65" s="279">
        <v>0</v>
      </c>
      <c r="T65" s="314">
        <f t="shared" si="0"/>
        <v>13</v>
      </c>
    </row>
    <row r="66" spans="1:20" x14ac:dyDescent="0.2">
      <c r="A66" s="315" t="s">
        <v>157</v>
      </c>
      <c r="B66" s="275" t="s">
        <v>140</v>
      </c>
      <c r="C66" s="276">
        <v>0</v>
      </c>
      <c r="D66" s="276">
        <v>0</v>
      </c>
      <c r="E66" s="276">
        <v>1</v>
      </c>
      <c r="F66" s="276">
        <v>0</v>
      </c>
      <c r="G66" s="276">
        <v>0</v>
      </c>
      <c r="H66" s="276">
        <v>0</v>
      </c>
      <c r="I66" s="276">
        <v>0</v>
      </c>
      <c r="J66" s="276">
        <v>1</v>
      </c>
      <c r="K66" s="276">
        <v>2</v>
      </c>
      <c r="L66" s="276">
        <f>'[18]Počet jezdců v etapě'!$AH$43</f>
        <v>1</v>
      </c>
      <c r="M66" s="276">
        <f>'[3]Počet jezdců v etapě'!$AH$51</f>
        <v>1</v>
      </c>
      <c r="N66" s="276">
        <v>0</v>
      </c>
      <c r="O66" s="278">
        <v>0</v>
      </c>
      <c r="P66" s="278">
        <f>'[12]Počet individálních účastí'!$AH$32</f>
        <v>3</v>
      </c>
      <c r="Q66" s="278">
        <v>1</v>
      </c>
      <c r="R66" s="279">
        <v>1</v>
      </c>
      <c r="S66" s="279">
        <v>2</v>
      </c>
      <c r="T66" s="314">
        <f t="shared" si="0"/>
        <v>13</v>
      </c>
    </row>
    <row r="67" spans="1:20" x14ac:dyDescent="0.2">
      <c r="A67" s="317" t="s">
        <v>159</v>
      </c>
      <c r="B67" s="298" t="s">
        <v>118</v>
      </c>
      <c r="C67" s="284">
        <v>0</v>
      </c>
      <c r="D67" s="284">
        <v>0</v>
      </c>
      <c r="E67" s="284">
        <v>0</v>
      </c>
      <c r="F67" s="284">
        <v>1</v>
      </c>
      <c r="G67" s="286">
        <v>1</v>
      </c>
      <c r="H67" s="284">
        <v>3</v>
      </c>
      <c r="I67" s="276">
        <v>2</v>
      </c>
      <c r="J67" s="276">
        <v>4</v>
      </c>
      <c r="K67" s="276">
        <v>0</v>
      </c>
      <c r="L67" s="276">
        <v>0</v>
      </c>
      <c r="M67" s="276">
        <v>0</v>
      </c>
      <c r="N67" s="276">
        <v>0</v>
      </c>
      <c r="O67" s="278">
        <v>0</v>
      </c>
      <c r="P67" s="278">
        <v>0</v>
      </c>
      <c r="Q67" s="278">
        <v>0</v>
      </c>
      <c r="R67" s="279">
        <v>1</v>
      </c>
      <c r="S67" s="279">
        <v>0</v>
      </c>
      <c r="T67" s="314">
        <f t="shared" ref="T67:T130" si="1">SUM(C67:S67)</f>
        <v>12</v>
      </c>
    </row>
    <row r="68" spans="1:20" x14ac:dyDescent="0.2">
      <c r="A68" s="315" t="s">
        <v>160</v>
      </c>
      <c r="B68" s="283" t="s">
        <v>410</v>
      </c>
      <c r="C68" s="276">
        <v>0</v>
      </c>
      <c r="D68" s="276">
        <v>0</v>
      </c>
      <c r="E68" s="276">
        <v>0</v>
      </c>
      <c r="F68" s="276">
        <v>0</v>
      </c>
      <c r="G68" s="276">
        <v>0</v>
      </c>
      <c r="H68" s="276">
        <v>0</v>
      </c>
      <c r="I68" s="276">
        <v>0</v>
      </c>
      <c r="J68" s="276">
        <v>0</v>
      </c>
      <c r="K68" s="276">
        <v>0</v>
      </c>
      <c r="L68" s="276">
        <v>0</v>
      </c>
      <c r="M68" s="276">
        <v>0</v>
      </c>
      <c r="N68" s="276">
        <v>0</v>
      </c>
      <c r="O68" s="276">
        <v>0</v>
      </c>
      <c r="P68" s="276">
        <v>0</v>
      </c>
      <c r="Q68" s="276">
        <v>3</v>
      </c>
      <c r="R68" s="284">
        <v>3</v>
      </c>
      <c r="S68" s="284">
        <v>6</v>
      </c>
      <c r="T68" s="314">
        <f t="shared" si="1"/>
        <v>12</v>
      </c>
    </row>
    <row r="69" spans="1:20" x14ac:dyDescent="0.2">
      <c r="A69" s="317" t="s">
        <v>162</v>
      </c>
      <c r="B69" s="275" t="s">
        <v>128</v>
      </c>
      <c r="C69" s="276">
        <v>0</v>
      </c>
      <c r="D69" s="276">
        <v>0</v>
      </c>
      <c r="E69" s="276">
        <v>0</v>
      </c>
      <c r="F69" s="276">
        <v>0</v>
      </c>
      <c r="G69" s="276">
        <v>0</v>
      </c>
      <c r="H69" s="276">
        <v>3</v>
      </c>
      <c r="I69" s="276">
        <v>3</v>
      </c>
      <c r="J69" s="276">
        <v>1</v>
      </c>
      <c r="K69" s="276">
        <v>0</v>
      </c>
      <c r="L69" s="276">
        <f>'[18]Počet jezdců v etapě'!$AH$53</f>
        <v>1</v>
      </c>
      <c r="M69" s="276">
        <v>0</v>
      </c>
      <c r="N69" s="276">
        <v>0</v>
      </c>
      <c r="O69" s="278">
        <f>'[11]Počet jezdců v etapě'!$AH$32</f>
        <v>3</v>
      </c>
      <c r="P69" s="278">
        <v>0</v>
      </c>
      <c r="Q69" s="278">
        <v>0</v>
      </c>
      <c r="R69" s="279">
        <v>0</v>
      </c>
      <c r="S69" s="279">
        <v>0</v>
      </c>
      <c r="T69" s="314">
        <f t="shared" si="1"/>
        <v>11</v>
      </c>
    </row>
    <row r="70" spans="1:20" x14ac:dyDescent="0.2">
      <c r="A70" s="315" t="s">
        <v>164</v>
      </c>
      <c r="B70" s="283" t="s">
        <v>422</v>
      </c>
      <c r="C70" s="276">
        <v>0</v>
      </c>
      <c r="D70" s="276">
        <v>0</v>
      </c>
      <c r="E70" s="276">
        <v>0</v>
      </c>
      <c r="F70" s="276">
        <v>0</v>
      </c>
      <c r="G70" s="276">
        <v>0</v>
      </c>
      <c r="H70" s="276">
        <v>0</v>
      </c>
      <c r="I70" s="276">
        <v>0</v>
      </c>
      <c r="J70" s="276">
        <v>0</v>
      </c>
      <c r="K70" s="276">
        <v>0</v>
      </c>
      <c r="L70" s="276">
        <v>0</v>
      </c>
      <c r="M70" s="276">
        <v>0</v>
      </c>
      <c r="N70" s="276">
        <v>0</v>
      </c>
      <c r="O70" s="276">
        <v>0</v>
      </c>
      <c r="P70" s="276">
        <v>0</v>
      </c>
      <c r="Q70" s="276">
        <v>0</v>
      </c>
      <c r="R70" s="284">
        <v>11</v>
      </c>
      <c r="S70" s="279">
        <v>0</v>
      </c>
      <c r="T70" s="314">
        <f t="shared" si="1"/>
        <v>11</v>
      </c>
    </row>
    <row r="71" spans="1:20" x14ac:dyDescent="0.2">
      <c r="A71" s="317" t="s">
        <v>166</v>
      </c>
      <c r="B71" s="275" t="s">
        <v>124</v>
      </c>
      <c r="C71" s="276">
        <v>0</v>
      </c>
      <c r="D71" s="276">
        <v>0</v>
      </c>
      <c r="E71" s="276">
        <v>0</v>
      </c>
      <c r="F71" s="276">
        <v>5</v>
      </c>
      <c r="G71" s="276">
        <v>5</v>
      </c>
      <c r="H71" s="276">
        <v>0</v>
      </c>
      <c r="I71" s="276">
        <v>0</v>
      </c>
      <c r="J71" s="276">
        <v>0</v>
      </c>
      <c r="K71" s="276">
        <v>0</v>
      </c>
      <c r="L71" s="276">
        <v>0</v>
      </c>
      <c r="M71" s="276">
        <v>0</v>
      </c>
      <c r="N71" s="276">
        <v>0</v>
      </c>
      <c r="O71" s="278">
        <v>0</v>
      </c>
      <c r="P71" s="278">
        <v>0</v>
      </c>
      <c r="Q71" s="278">
        <v>0</v>
      </c>
      <c r="R71" s="279">
        <v>0</v>
      </c>
      <c r="S71" s="279">
        <v>0</v>
      </c>
      <c r="T71" s="314">
        <f t="shared" si="1"/>
        <v>10</v>
      </c>
    </row>
    <row r="72" spans="1:20" x14ac:dyDescent="0.2">
      <c r="A72" s="320" t="s">
        <v>168</v>
      </c>
      <c r="B72" s="260" t="s">
        <v>330</v>
      </c>
      <c r="C72" s="261">
        <v>0</v>
      </c>
      <c r="D72" s="261">
        <v>0</v>
      </c>
      <c r="E72" s="261">
        <v>0</v>
      </c>
      <c r="F72" s="261">
        <v>0</v>
      </c>
      <c r="G72" s="261">
        <v>0</v>
      </c>
      <c r="H72" s="261">
        <v>0</v>
      </c>
      <c r="I72" s="261">
        <v>0</v>
      </c>
      <c r="J72" s="262">
        <v>0</v>
      </c>
      <c r="K72" s="261">
        <v>0</v>
      </c>
      <c r="L72" s="261">
        <v>0</v>
      </c>
      <c r="M72" s="261">
        <v>7</v>
      </c>
      <c r="N72" s="262">
        <v>2</v>
      </c>
      <c r="O72" s="263">
        <v>0</v>
      </c>
      <c r="P72" s="263">
        <v>0</v>
      </c>
      <c r="Q72" s="263">
        <v>0</v>
      </c>
      <c r="R72" s="264">
        <v>0</v>
      </c>
      <c r="S72" s="267">
        <v>0</v>
      </c>
      <c r="T72" s="319">
        <f t="shared" si="1"/>
        <v>9</v>
      </c>
    </row>
    <row r="73" spans="1:20" x14ac:dyDescent="0.2">
      <c r="A73" s="321" t="s">
        <v>170</v>
      </c>
      <c r="B73" s="265" t="s">
        <v>411</v>
      </c>
      <c r="C73" s="261">
        <v>0</v>
      </c>
      <c r="D73" s="261">
        <v>0</v>
      </c>
      <c r="E73" s="261">
        <v>0</v>
      </c>
      <c r="F73" s="261">
        <v>0</v>
      </c>
      <c r="G73" s="261">
        <v>0</v>
      </c>
      <c r="H73" s="261">
        <v>0</v>
      </c>
      <c r="I73" s="261">
        <v>0</v>
      </c>
      <c r="J73" s="261">
        <v>0</v>
      </c>
      <c r="K73" s="261">
        <v>0</v>
      </c>
      <c r="L73" s="261">
        <v>0</v>
      </c>
      <c r="M73" s="261">
        <v>0</v>
      </c>
      <c r="N73" s="261">
        <v>0</v>
      </c>
      <c r="O73" s="261">
        <v>0</v>
      </c>
      <c r="P73" s="261">
        <v>0</v>
      </c>
      <c r="Q73" s="261">
        <v>3</v>
      </c>
      <c r="R73" s="264">
        <v>0</v>
      </c>
      <c r="S73" s="264">
        <v>6</v>
      </c>
      <c r="T73" s="319">
        <f t="shared" si="1"/>
        <v>9</v>
      </c>
    </row>
    <row r="74" spans="1:20" x14ac:dyDescent="0.2">
      <c r="A74" s="320" t="s">
        <v>172</v>
      </c>
      <c r="B74" s="265" t="str">
        <f>'[3]Počet jezdců v etapě'!$B$26</f>
        <v>Petr Neubauer</v>
      </c>
      <c r="C74" s="261">
        <v>0</v>
      </c>
      <c r="D74" s="261">
        <v>0</v>
      </c>
      <c r="E74" s="261">
        <v>0</v>
      </c>
      <c r="F74" s="261">
        <v>0</v>
      </c>
      <c r="G74" s="261">
        <v>0</v>
      </c>
      <c r="H74" s="261">
        <v>0</v>
      </c>
      <c r="I74" s="261">
        <v>0</v>
      </c>
      <c r="J74" s="262">
        <v>0</v>
      </c>
      <c r="K74" s="261">
        <v>0</v>
      </c>
      <c r="L74" s="261">
        <v>0</v>
      </c>
      <c r="M74" s="261">
        <f>'[3]Počet jezdců v etapě'!$AH$26</f>
        <v>7</v>
      </c>
      <c r="N74" s="261">
        <v>1</v>
      </c>
      <c r="O74" s="263">
        <v>0</v>
      </c>
      <c r="P74" s="263">
        <v>0</v>
      </c>
      <c r="Q74" s="263">
        <v>0</v>
      </c>
      <c r="R74" s="264">
        <v>0</v>
      </c>
      <c r="S74" s="267">
        <v>0</v>
      </c>
      <c r="T74" s="319">
        <f t="shared" si="1"/>
        <v>8</v>
      </c>
    </row>
    <row r="75" spans="1:20" x14ac:dyDescent="0.2">
      <c r="A75" s="321" t="s">
        <v>174</v>
      </c>
      <c r="B75" s="266" t="s">
        <v>146</v>
      </c>
      <c r="C75" s="261">
        <v>0</v>
      </c>
      <c r="D75" s="261">
        <v>0</v>
      </c>
      <c r="E75" s="261">
        <v>0</v>
      </c>
      <c r="F75" s="261">
        <v>0</v>
      </c>
      <c r="G75" s="261">
        <v>0</v>
      </c>
      <c r="H75" s="261">
        <v>0</v>
      </c>
      <c r="I75" s="261">
        <v>1</v>
      </c>
      <c r="J75" s="261">
        <v>2</v>
      </c>
      <c r="K75" s="261">
        <v>0</v>
      </c>
      <c r="L75" s="261">
        <v>0</v>
      </c>
      <c r="M75" s="261">
        <f>'[3]Počet jezdců v etapě'!$AH$56</f>
        <v>1</v>
      </c>
      <c r="N75" s="261">
        <v>3</v>
      </c>
      <c r="O75" s="263">
        <f>'[11]Počet jezdců v etapě'!$AH$51</f>
        <v>1</v>
      </c>
      <c r="P75" s="263">
        <v>0</v>
      </c>
      <c r="Q75" s="263">
        <v>0</v>
      </c>
      <c r="R75" s="264">
        <v>0</v>
      </c>
      <c r="S75" s="267">
        <v>0</v>
      </c>
      <c r="T75" s="319">
        <f t="shared" si="1"/>
        <v>8</v>
      </c>
    </row>
    <row r="76" spans="1:20" x14ac:dyDescent="0.2">
      <c r="A76" s="320" t="s">
        <v>176</v>
      </c>
      <c r="B76" s="260" t="str">
        <f>'[3]Počet jezdců v etapě'!$B$35</f>
        <v>Sláva</v>
      </c>
      <c r="C76" s="261">
        <v>0</v>
      </c>
      <c r="D76" s="261">
        <v>0</v>
      </c>
      <c r="E76" s="261">
        <v>0</v>
      </c>
      <c r="F76" s="261">
        <v>0</v>
      </c>
      <c r="G76" s="261">
        <v>0</v>
      </c>
      <c r="H76" s="261">
        <v>0</v>
      </c>
      <c r="I76" s="261">
        <v>0</v>
      </c>
      <c r="J76" s="262">
        <v>0</v>
      </c>
      <c r="K76" s="261">
        <v>0</v>
      </c>
      <c r="L76" s="261">
        <v>0</v>
      </c>
      <c r="M76" s="261">
        <f>'[3]Počet jezdců v etapě'!$AH$35</f>
        <v>3</v>
      </c>
      <c r="N76" s="261">
        <v>4</v>
      </c>
      <c r="O76" s="263">
        <v>0</v>
      </c>
      <c r="P76" s="263">
        <v>0</v>
      </c>
      <c r="Q76" s="263">
        <v>1</v>
      </c>
      <c r="R76" s="264">
        <v>0</v>
      </c>
      <c r="S76" s="267">
        <v>0</v>
      </c>
      <c r="T76" s="319">
        <f t="shared" si="1"/>
        <v>8</v>
      </c>
    </row>
    <row r="77" spans="1:20" x14ac:dyDescent="0.2">
      <c r="A77" s="321" t="s">
        <v>178</v>
      </c>
      <c r="B77" s="266" t="s">
        <v>130</v>
      </c>
      <c r="C77" s="261">
        <v>0</v>
      </c>
      <c r="D77" s="261">
        <v>0</v>
      </c>
      <c r="E77" s="261">
        <v>0</v>
      </c>
      <c r="F77" s="261">
        <v>0</v>
      </c>
      <c r="G77" s="261">
        <v>0</v>
      </c>
      <c r="H77" s="261">
        <v>0</v>
      </c>
      <c r="I77" s="261">
        <v>2</v>
      </c>
      <c r="J77" s="261">
        <v>0</v>
      </c>
      <c r="K77" s="261">
        <v>5</v>
      </c>
      <c r="L77" s="261">
        <v>0</v>
      </c>
      <c r="M77" s="261">
        <v>0</v>
      </c>
      <c r="N77" s="261">
        <v>0</v>
      </c>
      <c r="O77" s="263">
        <v>0</v>
      </c>
      <c r="P77" s="263">
        <v>0</v>
      </c>
      <c r="Q77" s="263">
        <v>0</v>
      </c>
      <c r="R77" s="264">
        <v>0</v>
      </c>
      <c r="S77" s="267">
        <v>0</v>
      </c>
      <c r="T77" s="319">
        <f t="shared" si="1"/>
        <v>7</v>
      </c>
    </row>
    <row r="78" spans="1:20" x14ac:dyDescent="0.2">
      <c r="A78" s="320" t="s">
        <v>180</v>
      </c>
      <c r="B78" s="266" t="s">
        <v>132</v>
      </c>
      <c r="C78" s="261">
        <v>0</v>
      </c>
      <c r="D78" s="261">
        <v>0</v>
      </c>
      <c r="E78" s="261">
        <v>0</v>
      </c>
      <c r="F78" s="261">
        <v>0</v>
      </c>
      <c r="G78" s="261">
        <v>0</v>
      </c>
      <c r="H78" s="261">
        <v>0</v>
      </c>
      <c r="I78" s="261">
        <v>0</v>
      </c>
      <c r="J78" s="262">
        <v>1</v>
      </c>
      <c r="K78" s="261">
        <v>6</v>
      </c>
      <c r="L78" s="261">
        <v>0</v>
      </c>
      <c r="M78" s="261">
        <v>0</v>
      </c>
      <c r="N78" s="261">
        <v>0</v>
      </c>
      <c r="O78" s="263">
        <v>0</v>
      </c>
      <c r="P78" s="263">
        <v>0</v>
      </c>
      <c r="Q78" s="263">
        <v>0</v>
      </c>
      <c r="R78" s="264">
        <v>0</v>
      </c>
      <c r="S78" s="267">
        <v>0</v>
      </c>
      <c r="T78" s="319">
        <f t="shared" si="1"/>
        <v>7</v>
      </c>
    </row>
    <row r="79" spans="1:20" x14ac:dyDescent="0.2">
      <c r="A79" s="321" t="s">
        <v>182</v>
      </c>
      <c r="B79" s="266" t="s">
        <v>134</v>
      </c>
      <c r="C79" s="261">
        <v>0</v>
      </c>
      <c r="D79" s="261">
        <v>0</v>
      </c>
      <c r="E79" s="261">
        <v>0</v>
      </c>
      <c r="F79" s="261">
        <v>0</v>
      </c>
      <c r="G79" s="261">
        <v>0</v>
      </c>
      <c r="H79" s="261">
        <v>0</v>
      </c>
      <c r="I79" s="261">
        <v>0</v>
      </c>
      <c r="J79" s="261">
        <v>4</v>
      </c>
      <c r="K79" s="261">
        <v>2</v>
      </c>
      <c r="L79" s="261">
        <f>'[18]Počet jezdců v etapě'!$AH$42</f>
        <v>1</v>
      </c>
      <c r="M79" s="261">
        <f>0</f>
        <v>0</v>
      </c>
      <c r="N79" s="261">
        <v>0</v>
      </c>
      <c r="O79" s="263">
        <v>0</v>
      </c>
      <c r="P79" s="263">
        <v>0</v>
      </c>
      <c r="Q79" s="263">
        <v>0</v>
      </c>
      <c r="R79" s="264">
        <v>0</v>
      </c>
      <c r="S79" s="267">
        <v>0</v>
      </c>
      <c r="T79" s="319">
        <f t="shared" si="1"/>
        <v>7</v>
      </c>
    </row>
    <row r="80" spans="1:20" x14ac:dyDescent="0.2">
      <c r="A80" s="320" t="s">
        <v>184</v>
      </c>
      <c r="B80" s="265" t="s">
        <v>440</v>
      </c>
      <c r="C80" s="261">
        <v>0</v>
      </c>
      <c r="D80" s="261">
        <v>0</v>
      </c>
      <c r="E80" s="261">
        <v>0</v>
      </c>
      <c r="F80" s="261">
        <v>0</v>
      </c>
      <c r="G80" s="261">
        <v>0</v>
      </c>
      <c r="H80" s="261">
        <v>0</v>
      </c>
      <c r="I80" s="261">
        <v>0</v>
      </c>
      <c r="J80" s="261">
        <v>0</v>
      </c>
      <c r="K80" s="261">
        <v>0</v>
      </c>
      <c r="L80" s="261">
        <v>0</v>
      </c>
      <c r="M80" s="261">
        <v>0</v>
      </c>
      <c r="N80" s="261">
        <v>0</v>
      </c>
      <c r="O80" s="261">
        <v>0</v>
      </c>
      <c r="P80" s="261">
        <v>0</v>
      </c>
      <c r="Q80" s="261">
        <v>0</v>
      </c>
      <c r="R80" s="267">
        <v>0</v>
      </c>
      <c r="S80" s="267">
        <v>7</v>
      </c>
      <c r="T80" s="319">
        <f t="shared" si="1"/>
        <v>7</v>
      </c>
    </row>
    <row r="81" spans="1:20" x14ac:dyDescent="0.2">
      <c r="A81" s="321" t="s">
        <v>186</v>
      </c>
      <c r="B81" s="266" t="s">
        <v>136</v>
      </c>
      <c r="C81" s="261">
        <v>0</v>
      </c>
      <c r="D81" s="261">
        <v>0</v>
      </c>
      <c r="E81" s="261">
        <v>0</v>
      </c>
      <c r="F81" s="261">
        <v>1</v>
      </c>
      <c r="G81" s="261">
        <v>0</v>
      </c>
      <c r="H81" s="261">
        <v>0</v>
      </c>
      <c r="I81" s="261">
        <v>0</v>
      </c>
      <c r="J81" s="261">
        <v>4</v>
      </c>
      <c r="K81" s="261">
        <v>1</v>
      </c>
      <c r="L81" s="261">
        <v>0</v>
      </c>
      <c r="M81" s="261">
        <f>0</f>
        <v>0</v>
      </c>
      <c r="N81" s="261">
        <v>0</v>
      </c>
      <c r="O81" s="263">
        <v>0</v>
      </c>
      <c r="P81" s="263">
        <v>0</v>
      </c>
      <c r="Q81" s="263">
        <v>0</v>
      </c>
      <c r="R81" s="264">
        <v>0</v>
      </c>
      <c r="S81" s="267">
        <v>0</v>
      </c>
      <c r="T81" s="319">
        <f t="shared" si="1"/>
        <v>6</v>
      </c>
    </row>
    <row r="82" spans="1:20" x14ac:dyDescent="0.2">
      <c r="A82" s="320" t="s">
        <v>188</v>
      </c>
      <c r="B82" s="266" t="s">
        <v>338</v>
      </c>
      <c r="C82" s="261">
        <v>0</v>
      </c>
      <c r="D82" s="261">
        <v>0</v>
      </c>
      <c r="E82" s="261">
        <v>0</v>
      </c>
      <c r="F82" s="261">
        <v>0</v>
      </c>
      <c r="G82" s="261">
        <v>0</v>
      </c>
      <c r="H82" s="261">
        <v>1</v>
      </c>
      <c r="I82" s="261">
        <v>0</v>
      </c>
      <c r="J82" s="261">
        <v>0</v>
      </c>
      <c r="K82" s="261">
        <v>0</v>
      </c>
      <c r="L82" s="261">
        <v>0</v>
      </c>
      <c r="M82" s="261">
        <f>'[3]Počet jezdců v etapě'!$AH$37</f>
        <v>3</v>
      </c>
      <c r="N82" s="261">
        <v>0</v>
      </c>
      <c r="O82" s="263">
        <v>0</v>
      </c>
      <c r="P82" s="263">
        <f>'[12]Počet individálních účastí'!$AH$43</f>
        <v>1</v>
      </c>
      <c r="Q82" s="263">
        <v>0</v>
      </c>
      <c r="R82" s="264">
        <v>0</v>
      </c>
      <c r="S82" s="267">
        <v>0</v>
      </c>
      <c r="T82" s="319">
        <f t="shared" si="1"/>
        <v>5</v>
      </c>
    </row>
    <row r="83" spans="1:20" x14ac:dyDescent="0.2">
      <c r="A83" s="321" t="s">
        <v>190</v>
      </c>
      <c r="B83" s="266" t="s">
        <v>138</v>
      </c>
      <c r="C83" s="261">
        <v>0</v>
      </c>
      <c r="D83" s="261">
        <v>2</v>
      </c>
      <c r="E83" s="261">
        <f>[6]Účast!$F$26</f>
        <v>1</v>
      </c>
      <c r="F83" s="261">
        <v>0</v>
      </c>
      <c r="G83" s="261">
        <v>1</v>
      </c>
      <c r="H83" s="261">
        <v>0</v>
      </c>
      <c r="I83" s="261">
        <v>0</v>
      </c>
      <c r="J83" s="261">
        <v>0</v>
      </c>
      <c r="K83" s="261">
        <v>0</v>
      </c>
      <c r="L83" s="261">
        <v>0</v>
      </c>
      <c r="M83" s="261">
        <v>0</v>
      </c>
      <c r="N83" s="261">
        <v>0</v>
      </c>
      <c r="O83" s="263">
        <v>0</v>
      </c>
      <c r="P83" s="263">
        <v>0</v>
      </c>
      <c r="Q83" s="263">
        <v>0</v>
      </c>
      <c r="R83" s="264">
        <v>0</v>
      </c>
      <c r="S83" s="267">
        <v>0</v>
      </c>
      <c r="T83" s="319">
        <f t="shared" si="1"/>
        <v>4</v>
      </c>
    </row>
    <row r="84" spans="1:20" x14ac:dyDescent="0.2">
      <c r="A84" s="320" t="s">
        <v>192</v>
      </c>
      <c r="B84" s="266" t="s">
        <v>367</v>
      </c>
      <c r="C84" s="261">
        <v>0</v>
      </c>
      <c r="D84" s="261">
        <v>0</v>
      </c>
      <c r="E84" s="261">
        <v>0</v>
      </c>
      <c r="F84" s="261">
        <v>0</v>
      </c>
      <c r="G84" s="261">
        <v>0</v>
      </c>
      <c r="H84" s="261">
        <v>0</v>
      </c>
      <c r="I84" s="261">
        <v>0</v>
      </c>
      <c r="J84" s="262">
        <v>1</v>
      </c>
      <c r="K84" s="261">
        <v>2</v>
      </c>
      <c r="L84" s="261">
        <v>1</v>
      </c>
      <c r="M84" s="261">
        <f>0</f>
        <v>0</v>
      </c>
      <c r="N84" s="261">
        <v>0</v>
      </c>
      <c r="O84" s="263">
        <v>0</v>
      </c>
      <c r="P84" s="263">
        <v>0</v>
      </c>
      <c r="Q84" s="263">
        <v>0</v>
      </c>
      <c r="R84" s="264">
        <v>0</v>
      </c>
      <c r="S84" s="267">
        <v>0</v>
      </c>
      <c r="T84" s="319">
        <f t="shared" si="1"/>
        <v>4</v>
      </c>
    </row>
    <row r="85" spans="1:20" x14ac:dyDescent="0.2">
      <c r="A85" s="321" t="s">
        <v>194</v>
      </c>
      <c r="B85" s="260" t="str">
        <f>'[3]Počet jezdců v etapě'!$B$47</f>
        <v>Píša</v>
      </c>
      <c r="C85" s="261">
        <v>0</v>
      </c>
      <c r="D85" s="261">
        <v>0</v>
      </c>
      <c r="E85" s="261">
        <v>0</v>
      </c>
      <c r="F85" s="261">
        <v>0</v>
      </c>
      <c r="G85" s="261">
        <v>0</v>
      </c>
      <c r="H85" s="261">
        <v>0</v>
      </c>
      <c r="I85" s="261">
        <v>0</v>
      </c>
      <c r="J85" s="262">
        <v>0</v>
      </c>
      <c r="K85" s="261">
        <v>0</v>
      </c>
      <c r="L85" s="261">
        <v>0</v>
      </c>
      <c r="M85" s="261">
        <f>'[3]Počet jezdců v etapě'!$AH$47</f>
        <v>1</v>
      </c>
      <c r="N85" s="261">
        <v>0</v>
      </c>
      <c r="O85" s="263">
        <v>0</v>
      </c>
      <c r="P85" s="263">
        <v>0</v>
      </c>
      <c r="Q85" s="263">
        <v>1</v>
      </c>
      <c r="R85" s="264">
        <v>2</v>
      </c>
      <c r="S85" s="267">
        <v>0</v>
      </c>
      <c r="T85" s="319">
        <f t="shared" si="1"/>
        <v>4</v>
      </c>
    </row>
    <row r="86" spans="1:20" x14ac:dyDescent="0.2">
      <c r="A86" s="320" t="s">
        <v>196</v>
      </c>
      <c r="B86" s="265" t="s">
        <v>441</v>
      </c>
      <c r="C86" s="261">
        <v>0</v>
      </c>
      <c r="D86" s="261">
        <v>0</v>
      </c>
      <c r="E86" s="261">
        <v>0</v>
      </c>
      <c r="F86" s="261">
        <v>0</v>
      </c>
      <c r="G86" s="261">
        <v>0</v>
      </c>
      <c r="H86" s="261">
        <v>0</v>
      </c>
      <c r="I86" s="261">
        <v>0</v>
      </c>
      <c r="J86" s="261">
        <v>0</v>
      </c>
      <c r="K86" s="261">
        <v>0</v>
      </c>
      <c r="L86" s="261">
        <v>0</v>
      </c>
      <c r="M86" s="261">
        <v>0</v>
      </c>
      <c r="N86" s="261">
        <v>0</v>
      </c>
      <c r="O86" s="261">
        <v>0</v>
      </c>
      <c r="P86" s="261">
        <v>0</v>
      </c>
      <c r="Q86" s="261">
        <v>0</v>
      </c>
      <c r="R86" s="267">
        <v>0</v>
      </c>
      <c r="S86" s="267">
        <v>4</v>
      </c>
      <c r="T86" s="319">
        <f t="shared" si="1"/>
        <v>4</v>
      </c>
    </row>
    <row r="87" spans="1:20" x14ac:dyDescent="0.2">
      <c r="A87" s="321" t="s">
        <v>198</v>
      </c>
      <c r="B87" s="266" t="s">
        <v>142</v>
      </c>
      <c r="C87" s="261">
        <v>0</v>
      </c>
      <c r="D87" s="261">
        <v>0</v>
      </c>
      <c r="E87" s="261">
        <v>3</v>
      </c>
      <c r="F87" s="261">
        <v>0</v>
      </c>
      <c r="G87" s="261">
        <v>0</v>
      </c>
      <c r="H87" s="261">
        <v>0</v>
      </c>
      <c r="I87" s="261">
        <v>0</v>
      </c>
      <c r="J87" s="261">
        <v>0</v>
      </c>
      <c r="K87" s="261">
        <v>0</v>
      </c>
      <c r="L87" s="261">
        <v>0</v>
      </c>
      <c r="M87" s="261">
        <f>0</f>
        <v>0</v>
      </c>
      <c r="N87" s="261">
        <v>0</v>
      </c>
      <c r="O87" s="263">
        <v>0</v>
      </c>
      <c r="P87" s="263">
        <v>0</v>
      </c>
      <c r="Q87" s="263">
        <v>0</v>
      </c>
      <c r="R87" s="264">
        <v>0</v>
      </c>
      <c r="S87" s="267">
        <v>0</v>
      </c>
      <c r="T87" s="319">
        <f t="shared" si="1"/>
        <v>3</v>
      </c>
    </row>
    <row r="88" spans="1:20" ht="12" customHeight="1" x14ac:dyDescent="0.2">
      <c r="A88" s="320" t="s">
        <v>200</v>
      </c>
      <c r="B88" s="266" t="s">
        <v>144</v>
      </c>
      <c r="C88" s="261">
        <v>0</v>
      </c>
      <c r="D88" s="261">
        <v>0</v>
      </c>
      <c r="E88" s="261">
        <v>0</v>
      </c>
      <c r="F88" s="261">
        <v>0</v>
      </c>
      <c r="G88" s="261">
        <v>0</v>
      </c>
      <c r="H88" s="261">
        <v>3</v>
      </c>
      <c r="I88" s="261">
        <v>0</v>
      </c>
      <c r="J88" s="261">
        <v>0</v>
      </c>
      <c r="K88" s="261">
        <v>0</v>
      </c>
      <c r="L88" s="261">
        <v>0</v>
      </c>
      <c r="M88" s="261">
        <v>0</v>
      </c>
      <c r="N88" s="261">
        <v>0</v>
      </c>
      <c r="O88" s="263">
        <v>0</v>
      </c>
      <c r="P88" s="263">
        <v>0</v>
      </c>
      <c r="Q88" s="263">
        <v>0</v>
      </c>
      <c r="R88" s="264">
        <v>0</v>
      </c>
      <c r="S88" s="267">
        <v>0</v>
      </c>
      <c r="T88" s="319">
        <f t="shared" si="1"/>
        <v>3</v>
      </c>
    </row>
    <row r="89" spans="1:20" x14ac:dyDescent="0.2">
      <c r="A89" s="321" t="s">
        <v>202</v>
      </c>
      <c r="B89" s="266" t="s">
        <v>151</v>
      </c>
      <c r="C89" s="261">
        <v>0</v>
      </c>
      <c r="D89" s="261">
        <v>0</v>
      </c>
      <c r="E89" s="261">
        <v>0</v>
      </c>
      <c r="F89" s="261">
        <v>0</v>
      </c>
      <c r="G89" s="261">
        <v>0</v>
      </c>
      <c r="H89" s="261">
        <v>0</v>
      </c>
      <c r="I89" s="261">
        <v>0</v>
      </c>
      <c r="J89" s="262">
        <v>1</v>
      </c>
      <c r="K89" s="261">
        <v>2</v>
      </c>
      <c r="L89" s="261">
        <v>0</v>
      </c>
      <c r="M89" s="261">
        <v>0</v>
      </c>
      <c r="N89" s="261">
        <v>0</v>
      </c>
      <c r="O89" s="263">
        <v>0</v>
      </c>
      <c r="P89" s="263">
        <v>0</v>
      </c>
      <c r="Q89" s="263">
        <v>0</v>
      </c>
      <c r="R89" s="264">
        <v>0</v>
      </c>
      <c r="S89" s="267">
        <v>0</v>
      </c>
      <c r="T89" s="319">
        <f t="shared" si="1"/>
        <v>3</v>
      </c>
    </row>
    <row r="90" spans="1:20" x14ac:dyDescent="0.2">
      <c r="A90" s="320" t="s">
        <v>204</v>
      </c>
      <c r="B90" s="268" t="s">
        <v>329</v>
      </c>
      <c r="C90" s="261">
        <v>0</v>
      </c>
      <c r="D90" s="261">
        <v>0</v>
      </c>
      <c r="E90" s="261">
        <v>0</v>
      </c>
      <c r="F90" s="261">
        <v>0</v>
      </c>
      <c r="G90" s="261">
        <v>0</v>
      </c>
      <c r="H90" s="261">
        <v>0</v>
      </c>
      <c r="I90" s="261">
        <v>0</v>
      </c>
      <c r="J90" s="262">
        <v>0</v>
      </c>
      <c r="K90" s="261">
        <v>0</v>
      </c>
      <c r="L90" s="261">
        <v>0</v>
      </c>
      <c r="M90" s="261">
        <v>0</v>
      </c>
      <c r="N90" s="261">
        <v>3</v>
      </c>
      <c r="O90" s="263">
        <v>0</v>
      </c>
      <c r="P90" s="263">
        <v>0</v>
      </c>
      <c r="Q90" s="263">
        <v>0</v>
      </c>
      <c r="R90" s="264">
        <v>0</v>
      </c>
      <c r="S90" s="267">
        <v>0</v>
      </c>
      <c r="T90" s="319">
        <f t="shared" si="1"/>
        <v>3</v>
      </c>
    </row>
    <row r="91" spans="1:20" x14ac:dyDescent="0.2">
      <c r="A91" s="321" t="s">
        <v>206</v>
      </c>
      <c r="B91" s="260" t="s">
        <v>292</v>
      </c>
      <c r="C91" s="261">
        <v>0</v>
      </c>
      <c r="D91" s="261">
        <v>0</v>
      </c>
      <c r="E91" s="261">
        <v>0</v>
      </c>
      <c r="F91" s="261">
        <v>0</v>
      </c>
      <c r="G91" s="261">
        <v>0</v>
      </c>
      <c r="H91" s="261">
        <v>0</v>
      </c>
      <c r="I91" s="261">
        <v>0</v>
      </c>
      <c r="J91" s="262">
        <v>0</v>
      </c>
      <c r="K91" s="261">
        <v>0</v>
      </c>
      <c r="L91" s="261">
        <v>0</v>
      </c>
      <c r="M91" s="261">
        <v>0</v>
      </c>
      <c r="N91" s="261">
        <v>1</v>
      </c>
      <c r="O91" s="263">
        <f>'[11]Počet jezdců v etapě'!$AH$35</f>
        <v>2</v>
      </c>
      <c r="P91" s="263">
        <v>0</v>
      </c>
      <c r="Q91" s="263">
        <v>0</v>
      </c>
      <c r="R91" s="264">
        <v>0</v>
      </c>
      <c r="S91" s="267">
        <v>0</v>
      </c>
      <c r="T91" s="319">
        <f t="shared" si="1"/>
        <v>3</v>
      </c>
    </row>
    <row r="92" spans="1:20" x14ac:dyDescent="0.2">
      <c r="A92" s="320" t="s">
        <v>208</v>
      </c>
      <c r="B92" s="266" t="s">
        <v>369</v>
      </c>
      <c r="C92" s="261">
        <v>0</v>
      </c>
      <c r="D92" s="261">
        <v>0</v>
      </c>
      <c r="E92" s="261">
        <v>0</v>
      </c>
      <c r="F92" s="261">
        <v>0</v>
      </c>
      <c r="G92" s="261">
        <v>0</v>
      </c>
      <c r="H92" s="261">
        <v>0</v>
      </c>
      <c r="I92" s="261">
        <v>0</v>
      </c>
      <c r="J92" s="262">
        <v>0</v>
      </c>
      <c r="K92" s="261">
        <v>1</v>
      </c>
      <c r="L92" s="261">
        <f>'[18]Počet jezdců v etapě'!$AH$52</f>
        <v>1</v>
      </c>
      <c r="M92" s="261">
        <v>1</v>
      </c>
      <c r="N92" s="261">
        <v>0</v>
      </c>
      <c r="O92" s="263">
        <v>0</v>
      </c>
      <c r="P92" s="263">
        <v>0</v>
      </c>
      <c r="Q92" s="263">
        <v>0</v>
      </c>
      <c r="R92" s="264">
        <v>0</v>
      </c>
      <c r="S92" s="267">
        <v>0</v>
      </c>
      <c r="T92" s="319">
        <f t="shared" si="1"/>
        <v>3</v>
      </c>
    </row>
    <row r="93" spans="1:20" x14ac:dyDescent="0.2">
      <c r="A93" s="321" t="s">
        <v>210</v>
      </c>
      <c r="B93" s="265" t="s">
        <v>372</v>
      </c>
      <c r="C93" s="261">
        <v>0</v>
      </c>
      <c r="D93" s="261">
        <v>0</v>
      </c>
      <c r="E93" s="261">
        <v>0</v>
      </c>
      <c r="F93" s="261">
        <v>0</v>
      </c>
      <c r="G93" s="261">
        <v>0</v>
      </c>
      <c r="H93" s="261">
        <v>0</v>
      </c>
      <c r="I93" s="261">
        <v>0</v>
      </c>
      <c r="J93" s="261">
        <v>0</v>
      </c>
      <c r="K93" s="261">
        <v>0</v>
      </c>
      <c r="L93" s="261">
        <v>0</v>
      </c>
      <c r="M93" s="261">
        <v>0</v>
      </c>
      <c r="N93" s="261">
        <v>0</v>
      </c>
      <c r="O93" s="261">
        <v>0</v>
      </c>
      <c r="P93" s="262">
        <f>'[12]Počet individálních účastí'!$AH$30</f>
        <v>3</v>
      </c>
      <c r="Q93" s="262">
        <v>0</v>
      </c>
      <c r="R93" s="264">
        <v>0</v>
      </c>
      <c r="S93" s="267">
        <v>0</v>
      </c>
      <c r="T93" s="319">
        <f t="shared" si="1"/>
        <v>3</v>
      </c>
    </row>
    <row r="94" spans="1:20" x14ac:dyDescent="0.2">
      <c r="A94" s="320" t="s">
        <v>212</v>
      </c>
      <c r="B94" s="265" t="s">
        <v>375</v>
      </c>
      <c r="C94" s="261">
        <v>0</v>
      </c>
      <c r="D94" s="261">
        <v>0</v>
      </c>
      <c r="E94" s="261">
        <v>0</v>
      </c>
      <c r="F94" s="261">
        <v>0</v>
      </c>
      <c r="G94" s="261">
        <v>0</v>
      </c>
      <c r="H94" s="261">
        <v>0</v>
      </c>
      <c r="I94" s="261">
        <v>0</v>
      </c>
      <c r="J94" s="261">
        <v>0</v>
      </c>
      <c r="K94" s="261">
        <v>0</v>
      </c>
      <c r="L94" s="261">
        <v>0</v>
      </c>
      <c r="M94" s="261">
        <v>0</v>
      </c>
      <c r="N94" s="261">
        <v>0</v>
      </c>
      <c r="O94" s="261">
        <v>0</v>
      </c>
      <c r="P94" s="263">
        <f>'[12]Počet individálních účastí'!$AH$34</f>
        <v>2</v>
      </c>
      <c r="Q94" s="263">
        <v>1</v>
      </c>
      <c r="R94" s="264">
        <v>0</v>
      </c>
      <c r="S94" s="267">
        <v>0</v>
      </c>
      <c r="T94" s="319">
        <f t="shared" si="1"/>
        <v>3</v>
      </c>
    </row>
    <row r="95" spans="1:20" x14ac:dyDescent="0.2">
      <c r="A95" s="321" t="s">
        <v>214</v>
      </c>
      <c r="B95" s="266" t="s">
        <v>217</v>
      </c>
      <c r="C95" s="261">
        <v>0</v>
      </c>
      <c r="D95" s="261">
        <v>0</v>
      </c>
      <c r="E95" s="261">
        <v>0</v>
      </c>
      <c r="F95" s="261">
        <v>0</v>
      </c>
      <c r="G95" s="261">
        <v>1</v>
      </c>
      <c r="H95" s="261">
        <v>0</v>
      </c>
      <c r="I95" s="261">
        <v>0</v>
      </c>
      <c r="J95" s="261">
        <v>0</v>
      </c>
      <c r="K95" s="261">
        <v>0</v>
      </c>
      <c r="L95" s="261">
        <v>0</v>
      </c>
      <c r="M95" s="261">
        <f>'[3]Počet jezdců v etapě'!$AH$52</f>
        <v>1</v>
      </c>
      <c r="N95" s="261">
        <v>0</v>
      </c>
      <c r="O95" s="263">
        <v>0</v>
      </c>
      <c r="P95" s="263">
        <v>0</v>
      </c>
      <c r="Q95" s="263">
        <v>0</v>
      </c>
      <c r="R95" s="264">
        <v>0</v>
      </c>
      <c r="S95" s="267">
        <v>0</v>
      </c>
      <c r="T95" s="319">
        <f t="shared" si="1"/>
        <v>2</v>
      </c>
    </row>
    <row r="96" spans="1:20" x14ac:dyDescent="0.2">
      <c r="A96" s="320" t="s">
        <v>216</v>
      </c>
      <c r="B96" s="265" t="str">
        <f>'[3]Počet jezdců v etapě'!$B$39</f>
        <v>Tomáš II.</v>
      </c>
      <c r="C96" s="261">
        <v>0</v>
      </c>
      <c r="D96" s="261">
        <v>0</v>
      </c>
      <c r="E96" s="261">
        <v>0</v>
      </c>
      <c r="F96" s="261">
        <v>0</v>
      </c>
      <c r="G96" s="261">
        <v>0</v>
      </c>
      <c r="H96" s="261">
        <v>0</v>
      </c>
      <c r="I96" s="261">
        <v>0</v>
      </c>
      <c r="J96" s="262">
        <v>0</v>
      </c>
      <c r="K96" s="261">
        <v>0</v>
      </c>
      <c r="L96" s="261">
        <v>0</v>
      </c>
      <c r="M96" s="261">
        <f>'[3]Počet jezdců v etapě'!$AH$39</f>
        <v>2</v>
      </c>
      <c r="N96" s="261">
        <v>0</v>
      </c>
      <c r="O96" s="263">
        <v>0</v>
      </c>
      <c r="P96" s="263">
        <v>0</v>
      </c>
      <c r="Q96" s="263">
        <v>0</v>
      </c>
      <c r="R96" s="264">
        <v>0</v>
      </c>
      <c r="S96" s="267">
        <v>0</v>
      </c>
      <c r="T96" s="319">
        <f t="shared" si="1"/>
        <v>2</v>
      </c>
    </row>
    <row r="97" spans="1:20" x14ac:dyDescent="0.2">
      <c r="A97" s="321" t="s">
        <v>218</v>
      </c>
      <c r="B97" s="265" t="str">
        <f>'[3]Počet jezdců v etapě'!$B$40</f>
        <v>Vinco</v>
      </c>
      <c r="C97" s="261">
        <v>0</v>
      </c>
      <c r="D97" s="261">
        <v>0</v>
      </c>
      <c r="E97" s="261">
        <v>0</v>
      </c>
      <c r="F97" s="261">
        <v>0</v>
      </c>
      <c r="G97" s="261">
        <v>0</v>
      </c>
      <c r="H97" s="261">
        <v>0</v>
      </c>
      <c r="I97" s="261">
        <v>0</v>
      </c>
      <c r="J97" s="262">
        <v>0</v>
      </c>
      <c r="K97" s="261">
        <v>0</v>
      </c>
      <c r="L97" s="261">
        <v>0</v>
      </c>
      <c r="M97" s="261">
        <f>'[3]Počet jezdců v etapě'!$AH$40</f>
        <v>2</v>
      </c>
      <c r="N97" s="261">
        <v>0</v>
      </c>
      <c r="O97" s="263">
        <v>0</v>
      </c>
      <c r="P97" s="263">
        <v>0</v>
      </c>
      <c r="Q97" s="263">
        <v>0</v>
      </c>
      <c r="R97" s="264">
        <v>0</v>
      </c>
      <c r="S97" s="267">
        <v>0</v>
      </c>
      <c r="T97" s="319">
        <f t="shared" si="1"/>
        <v>2</v>
      </c>
    </row>
    <row r="98" spans="1:20" x14ac:dyDescent="0.2">
      <c r="A98" s="320" t="s">
        <v>220</v>
      </c>
      <c r="B98" s="265" t="str">
        <f>'[3]Počet jezdců v etapě'!$B$41</f>
        <v>Soukup</v>
      </c>
      <c r="C98" s="261">
        <v>0</v>
      </c>
      <c r="D98" s="261">
        <v>0</v>
      </c>
      <c r="E98" s="261">
        <v>0</v>
      </c>
      <c r="F98" s="261">
        <v>0</v>
      </c>
      <c r="G98" s="261">
        <v>0</v>
      </c>
      <c r="H98" s="261">
        <v>0</v>
      </c>
      <c r="I98" s="261">
        <v>0</v>
      </c>
      <c r="J98" s="262">
        <v>0</v>
      </c>
      <c r="K98" s="261">
        <v>0</v>
      </c>
      <c r="L98" s="261">
        <v>0</v>
      </c>
      <c r="M98" s="261">
        <f>'[3]Počet jezdců v etapě'!$AH$41</f>
        <v>2</v>
      </c>
      <c r="N98" s="261">
        <v>0</v>
      </c>
      <c r="O98" s="263">
        <v>0</v>
      </c>
      <c r="P98" s="263">
        <v>0</v>
      </c>
      <c r="Q98" s="263">
        <v>0</v>
      </c>
      <c r="R98" s="264">
        <v>0</v>
      </c>
      <c r="S98" s="267">
        <v>0</v>
      </c>
      <c r="T98" s="319">
        <f t="shared" si="1"/>
        <v>2</v>
      </c>
    </row>
    <row r="99" spans="1:20" x14ac:dyDescent="0.2">
      <c r="A99" s="321" t="s">
        <v>222</v>
      </c>
      <c r="B99" s="266" t="s">
        <v>254</v>
      </c>
      <c r="C99" s="261">
        <v>0</v>
      </c>
      <c r="D99" s="261">
        <v>0</v>
      </c>
      <c r="E99" s="261">
        <v>0</v>
      </c>
      <c r="F99" s="261">
        <v>0</v>
      </c>
      <c r="G99" s="261">
        <v>0</v>
      </c>
      <c r="H99" s="261">
        <v>0</v>
      </c>
      <c r="I99" s="261">
        <v>0</v>
      </c>
      <c r="J99" s="261">
        <v>1</v>
      </c>
      <c r="K99" s="261">
        <v>0</v>
      </c>
      <c r="L99" s="261">
        <v>0</v>
      </c>
      <c r="M99" s="261">
        <v>0</v>
      </c>
      <c r="N99" s="261">
        <v>1</v>
      </c>
      <c r="O99" s="263">
        <v>0</v>
      </c>
      <c r="P99" s="263">
        <v>0</v>
      </c>
      <c r="Q99" s="263">
        <v>0</v>
      </c>
      <c r="R99" s="264">
        <v>0</v>
      </c>
      <c r="S99" s="267">
        <v>0</v>
      </c>
      <c r="T99" s="319">
        <f t="shared" si="1"/>
        <v>2</v>
      </c>
    </row>
    <row r="100" spans="1:20" x14ac:dyDescent="0.2">
      <c r="A100" s="320" t="s">
        <v>224</v>
      </c>
      <c r="B100" s="266" t="s">
        <v>215</v>
      </c>
      <c r="C100" s="261">
        <v>0</v>
      </c>
      <c r="D100" s="261">
        <v>0</v>
      </c>
      <c r="E100" s="261">
        <v>0</v>
      </c>
      <c r="F100" s="261">
        <v>0</v>
      </c>
      <c r="G100" s="261">
        <v>1</v>
      </c>
      <c r="H100" s="261">
        <v>1</v>
      </c>
      <c r="I100" s="261">
        <v>0</v>
      </c>
      <c r="J100" s="261">
        <v>0</v>
      </c>
      <c r="K100" s="261">
        <v>0</v>
      </c>
      <c r="L100" s="261">
        <v>0</v>
      </c>
      <c r="M100" s="261">
        <v>0</v>
      </c>
      <c r="N100" s="261">
        <v>0</v>
      </c>
      <c r="O100" s="263">
        <v>0</v>
      </c>
      <c r="P100" s="263">
        <v>0</v>
      </c>
      <c r="Q100" s="263">
        <v>0</v>
      </c>
      <c r="R100" s="264">
        <v>0</v>
      </c>
      <c r="S100" s="267">
        <v>0</v>
      </c>
      <c r="T100" s="319">
        <f t="shared" si="1"/>
        <v>2</v>
      </c>
    </row>
    <row r="101" spans="1:20" x14ac:dyDescent="0.2">
      <c r="A101" s="321" t="s">
        <v>226</v>
      </c>
      <c r="B101" s="268" t="s">
        <v>355</v>
      </c>
      <c r="C101" s="261">
        <v>0</v>
      </c>
      <c r="D101" s="261">
        <v>0</v>
      </c>
      <c r="E101" s="261">
        <v>0</v>
      </c>
      <c r="F101" s="261">
        <v>0</v>
      </c>
      <c r="G101" s="261">
        <v>0</v>
      </c>
      <c r="H101" s="261">
        <v>0</v>
      </c>
      <c r="I101" s="261">
        <v>0</v>
      </c>
      <c r="J101" s="262">
        <v>0</v>
      </c>
      <c r="K101" s="261">
        <v>0</v>
      </c>
      <c r="L101" s="261">
        <v>0</v>
      </c>
      <c r="M101" s="261">
        <v>0</v>
      </c>
      <c r="N101" s="261">
        <v>0</v>
      </c>
      <c r="O101" s="263">
        <f>'[11]Počet jezdců v etapě'!$AH$37</f>
        <v>2</v>
      </c>
      <c r="P101" s="263">
        <v>0</v>
      </c>
      <c r="Q101" s="263">
        <v>0</v>
      </c>
      <c r="R101" s="264">
        <v>0</v>
      </c>
      <c r="S101" s="267">
        <v>0</v>
      </c>
      <c r="T101" s="319">
        <f t="shared" si="1"/>
        <v>2</v>
      </c>
    </row>
    <row r="102" spans="1:20" ht="14.25" x14ac:dyDescent="0.2">
      <c r="A102" s="320" t="s">
        <v>228</v>
      </c>
      <c r="B102" s="269" t="s">
        <v>356</v>
      </c>
      <c r="C102" s="261">
        <v>0</v>
      </c>
      <c r="D102" s="261">
        <v>0</v>
      </c>
      <c r="E102" s="261">
        <v>0</v>
      </c>
      <c r="F102" s="261">
        <v>0</v>
      </c>
      <c r="G102" s="261">
        <v>0</v>
      </c>
      <c r="H102" s="261">
        <v>0</v>
      </c>
      <c r="I102" s="261">
        <v>0</v>
      </c>
      <c r="J102" s="262">
        <v>0</v>
      </c>
      <c r="K102" s="261">
        <v>0</v>
      </c>
      <c r="L102" s="261">
        <v>0</v>
      </c>
      <c r="M102" s="261">
        <v>0</v>
      </c>
      <c r="N102" s="261">
        <v>0</v>
      </c>
      <c r="O102" s="263">
        <f>'[11]Počet jezdců v etapě'!$AH$38</f>
        <v>2</v>
      </c>
      <c r="P102" s="263">
        <v>0</v>
      </c>
      <c r="Q102" s="263">
        <v>0</v>
      </c>
      <c r="R102" s="264">
        <v>0</v>
      </c>
      <c r="S102" s="267">
        <v>0</v>
      </c>
      <c r="T102" s="319">
        <f t="shared" si="1"/>
        <v>2</v>
      </c>
    </row>
    <row r="103" spans="1:20" x14ac:dyDescent="0.2">
      <c r="A103" s="321" t="s">
        <v>230</v>
      </c>
      <c r="B103" s="265" t="s">
        <v>387</v>
      </c>
      <c r="C103" s="261">
        <v>0</v>
      </c>
      <c r="D103" s="261">
        <v>0</v>
      </c>
      <c r="E103" s="261">
        <v>0</v>
      </c>
      <c r="F103" s="261">
        <v>0</v>
      </c>
      <c r="G103" s="261">
        <v>0</v>
      </c>
      <c r="H103" s="261">
        <v>0</v>
      </c>
      <c r="I103" s="261">
        <v>0</v>
      </c>
      <c r="J103" s="261">
        <v>0</v>
      </c>
      <c r="K103" s="261">
        <v>0</v>
      </c>
      <c r="L103" s="261">
        <v>0</v>
      </c>
      <c r="M103" s="261">
        <v>0</v>
      </c>
      <c r="N103" s="261">
        <v>0</v>
      </c>
      <c r="O103" s="261">
        <v>0</v>
      </c>
      <c r="P103" s="261">
        <f>'[12]Počet individálních účastí'!$AH$46</f>
        <v>1</v>
      </c>
      <c r="Q103" s="261">
        <v>1</v>
      </c>
      <c r="R103" s="264">
        <v>0</v>
      </c>
      <c r="S103" s="267">
        <v>0</v>
      </c>
      <c r="T103" s="319">
        <f t="shared" si="1"/>
        <v>2</v>
      </c>
    </row>
    <row r="104" spans="1:20" x14ac:dyDescent="0.2">
      <c r="A104" s="320" t="s">
        <v>232</v>
      </c>
      <c r="B104" s="265" t="s">
        <v>412</v>
      </c>
      <c r="C104" s="261">
        <v>0</v>
      </c>
      <c r="D104" s="261">
        <v>0</v>
      </c>
      <c r="E104" s="261">
        <v>0</v>
      </c>
      <c r="F104" s="261">
        <v>0</v>
      </c>
      <c r="G104" s="261">
        <v>0</v>
      </c>
      <c r="H104" s="261">
        <v>0</v>
      </c>
      <c r="I104" s="261">
        <v>0</v>
      </c>
      <c r="J104" s="261">
        <v>0</v>
      </c>
      <c r="K104" s="261">
        <v>0</v>
      </c>
      <c r="L104" s="261">
        <v>0</v>
      </c>
      <c r="M104" s="261">
        <v>0</v>
      </c>
      <c r="N104" s="261">
        <v>0</v>
      </c>
      <c r="O104" s="261">
        <v>0</v>
      </c>
      <c r="P104" s="261">
        <v>0</v>
      </c>
      <c r="Q104" s="261">
        <v>2</v>
      </c>
      <c r="R104" s="264">
        <v>0</v>
      </c>
      <c r="S104" s="267">
        <v>0</v>
      </c>
      <c r="T104" s="319">
        <f t="shared" si="1"/>
        <v>2</v>
      </c>
    </row>
    <row r="105" spans="1:20" x14ac:dyDescent="0.2">
      <c r="A105" s="321" t="s">
        <v>234</v>
      </c>
      <c r="B105" s="270" t="s">
        <v>154</v>
      </c>
      <c r="C105" s="261">
        <v>1</v>
      </c>
      <c r="D105" s="261">
        <v>0</v>
      </c>
      <c r="E105" s="261">
        <v>1</v>
      </c>
      <c r="F105" s="261">
        <v>0</v>
      </c>
      <c r="G105" s="261">
        <v>0</v>
      </c>
      <c r="H105" s="261">
        <v>0</v>
      </c>
      <c r="I105" s="261">
        <v>0</v>
      </c>
      <c r="J105" s="261">
        <v>0</v>
      </c>
      <c r="K105" s="261">
        <v>0</v>
      </c>
      <c r="L105" s="261">
        <v>0</v>
      </c>
      <c r="M105" s="261">
        <v>0</v>
      </c>
      <c r="N105" s="261">
        <v>0</v>
      </c>
      <c r="O105" s="263">
        <v>0</v>
      </c>
      <c r="P105" s="263">
        <v>0</v>
      </c>
      <c r="Q105" s="263">
        <v>0</v>
      </c>
      <c r="R105" s="264">
        <v>0</v>
      </c>
      <c r="S105" s="267">
        <v>0</v>
      </c>
      <c r="T105" s="319">
        <f t="shared" si="1"/>
        <v>2</v>
      </c>
    </row>
    <row r="106" spans="1:20" x14ac:dyDescent="0.2">
      <c r="A106" s="320" t="s">
        <v>235</v>
      </c>
      <c r="B106" s="266" t="s">
        <v>156</v>
      </c>
      <c r="C106" s="261">
        <v>0</v>
      </c>
      <c r="D106" s="261">
        <v>2</v>
      </c>
      <c r="E106" s="261">
        <v>0</v>
      </c>
      <c r="F106" s="261">
        <v>0</v>
      </c>
      <c r="G106" s="261">
        <v>0</v>
      </c>
      <c r="H106" s="261">
        <v>0</v>
      </c>
      <c r="I106" s="261">
        <v>0</v>
      </c>
      <c r="J106" s="261">
        <v>0</v>
      </c>
      <c r="K106" s="261">
        <v>0</v>
      </c>
      <c r="L106" s="261">
        <v>0</v>
      </c>
      <c r="M106" s="261">
        <v>0</v>
      </c>
      <c r="N106" s="261">
        <v>0</v>
      </c>
      <c r="O106" s="263">
        <v>0</v>
      </c>
      <c r="P106" s="263">
        <v>0</v>
      </c>
      <c r="Q106" s="263">
        <v>0</v>
      </c>
      <c r="R106" s="264">
        <v>0</v>
      </c>
      <c r="S106" s="267">
        <v>0</v>
      </c>
      <c r="T106" s="319">
        <f t="shared" si="1"/>
        <v>2</v>
      </c>
    </row>
    <row r="107" spans="1:20" x14ac:dyDescent="0.2">
      <c r="A107" s="321" t="s">
        <v>237</v>
      </c>
      <c r="B107" s="266" t="s">
        <v>158</v>
      </c>
      <c r="C107" s="261">
        <v>0</v>
      </c>
      <c r="D107" s="261">
        <v>0</v>
      </c>
      <c r="E107" s="261">
        <v>0</v>
      </c>
      <c r="F107" s="261">
        <v>0</v>
      </c>
      <c r="G107" s="261">
        <v>0</v>
      </c>
      <c r="H107" s="261">
        <v>2</v>
      </c>
      <c r="I107" s="261">
        <v>0</v>
      </c>
      <c r="J107" s="261">
        <v>0</v>
      </c>
      <c r="K107" s="261">
        <v>0</v>
      </c>
      <c r="L107" s="261">
        <v>0</v>
      </c>
      <c r="M107" s="261">
        <v>0</v>
      </c>
      <c r="N107" s="261">
        <v>0</v>
      </c>
      <c r="O107" s="263">
        <v>0</v>
      </c>
      <c r="P107" s="263">
        <v>0</v>
      </c>
      <c r="Q107" s="263">
        <v>0</v>
      </c>
      <c r="R107" s="264">
        <v>0</v>
      </c>
      <c r="S107" s="267">
        <v>0</v>
      </c>
      <c r="T107" s="319">
        <f t="shared" si="1"/>
        <v>2</v>
      </c>
    </row>
    <row r="108" spans="1:20" x14ac:dyDescent="0.2">
      <c r="A108" s="320" t="s">
        <v>239</v>
      </c>
      <c r="B108" s="266" t="s">
        <v>161</v>
      </c>
      <c r="C108" s="261">
        <v>0</v>
      </c>
      <c r="D108" s="261">
        <v>0</v>
      </c>
      <c r="E108" s="261">
        <v>0</v>
      </c>
      <c r="F108" s="261">
        <v>0</v>
      </c>
      <c r="G108" s="261">
        <v>0</v>
      </c>
      <c r="H108" s="261">
        <v>2</v>
      </c>
      <c r="I108" s="261">
        <v>0</v>
      </c>
      <c r="J108" s="261">
        <v>0</v>
      </c>
      <c r="K108" s="261">
        <v>0</v>
      </c>
      <c r="L108" s="261">
        <v>0</v>
      </c>
      <c r="M108" s="261">
        <v>0</v>
      </c>
      <c r="N108" s="261">
        <v>0</v>
      </c>
      <c r="O108" s="263">
        <v>0</v>
      </c>
      <c r="P108" s="263">
        <v>0</v>
      </c>
      <c r="Q108" s="263">
        <v>0</v>
      </c>
      <c r="R108" s="264">
        <v>0</v>
      </c>
      <c r="S108" s="267">
        <v>0</v>
      </c>
      <c r="T108" s="319">
        <f t="shared" si="1"/>
        <v>2</v>
      </c>
    </row>
    <row r="109" spans="1:20" x14ac:dyDescent="0.2">
      <c r="A109" s="321" t="s">
        <v>241</v>
      </c>
      <c r="B109" s="266" t="s">
        <v>163</v>
      </c>
      <c r="C109" s="261">
        <v>0</v>
      </c>
      <c r="D109" s="261">
        <v>0</v>
      </c>
      <c r="E109" s="261">
        <v>0</v>
      </c>
      <c r="F109" s="261">
        <v>0</v>
      </c>
      <c r="G109" s="261">
        <v>0</v>
      </c>
      <c r="H109" s="261">
        <v>0</v>
      </c>
      <c r="I109" s="261">
        <v>0</v>
      </c>
      <c r="J109" s="261">
        <v>2</v>
      </c>
      <c r="K109" s="261">
        <v>0</v>
      </c>
      <c r="L109" s="261">
        <v>0</v>
      </c>
      <c r="M109" s="261">
        <v>0</v>
      </c>
      <c r="N109" s="261">
        <v>0</v>
      </c>
      <c r="O109" s="263">
        <v>0</v>
      </c>
      <c r="P109" s="263">
        <v>0</v>
      </c>
      <c r="Q109" s="263">
        <v>0</v>
      </c>
      <c r="R109" s="264">
        <v>0</v>
      </c>
      <c r="S109" s="267">
        <v>0</v>
      </c>
      <c r="T109" s="319">
        <f t="shared" si="1"/>
        <v>2</v>
      </c>
    </row>
    <row r="110" spans="1:20" x14ac:dyDescent="0.2">
      <c r="A110" s="320" t="s">
        <v>242</v>
      </c>
      <c r="B110" s="266" t="s">
        <v>165</v>
      </c>
      <c r="C110" s="261">
        <v>0</v>
      </c>
      <c r="D110" s="261">
        <v>0</v>
      </c>
      <c r="E110" s="261">
        <v>0</v>
      </c>
      <c r="F110" s="261">
        <v>0</v>
      </c>
      <c r="G110" s="261">
        <v>0</v>
      </c>
      <c r="H110" s="261">
        <v>0</v>
      </c>
      <c r="I110" s="261">
        <v>0</v>
      </c>
      <c r="J110" s="261">
        <v>2</v>
      </c>
      <c r="K110" s="261">
        <v>0</v>
      </c>
      <c r="L110" s="261">
        <v>0</v>
      </c>
      <c r="M110" s="261">
        <v>0</v>
      </c>
      <c r="N110" s="261">
        <v>0</v>
      </c>
      <c r="O110" s="263">
        <v>0</v>
      </c>
      <c r="P110" s="263">
        <v>0</v>
      </c>
      <c r="Q110" s="263">
        <v>0</v>
      </c>
      <c r="R110" s="264">
        <v>0</v>
      </c>
      <c r="S110" s="267">
        <v>0</v>
      </c>
      <c r="T110" s="319">
        <f t="shared" si="1"/>
        <v>2</v>
      </c>
    </row>
    <row r="111" spans="1:20" x14ac:dyDescent="0.2">
      <c r="A111" s="321" t="s">
        <v>244</v>
      </c>
      <c r="B111" s="266" t="s">
        <v>167</v>
      </c>
      <c r="C111" s="261">
        <v>0</v>
      </c>
      <c r="D111" s="261">
        <v>0</v>
      </c>
      <c r="E111" s="261">
        <v>0</v>
      </c>
      <c r="F111" s="261">
        <v>0</v>
      </c>
      <c r="G111" s="261">
        <v>0</v>
      </c>
      <c r="H111" s="261">
        <v>0</v>
      </c>
      <c r="I111" s="261">
        <v>1</v>
      </c>
      <c r="J111" s="261">
        <v>1</v>
      </c>
      <c r="K111" s="261">
        <v>0</v>
      </c>
      <c r="L111" s="261">
        <v>0</v>
      </c>
      <c r="M111" s="261">
        <v>0</v>
      </c>
      <c r="N111" s="261">
        <v>0</v>
      </c>
      <c r="O111" s="263">
        <v>0</v>
      </c>
      <c r="P111" s="263">
        <v>0</v>
      </c>
      <c r="Q111" s="263">
        <v>0</v>
      </c>
      <c r="R111" s="264">
        <v>0</v>
      </c>
      <c r="S111" s="267">
        <v>0</v>
      </c>
      <c r="T111" s="319">
        <f t="shared" si="1"/>
        <v>2</v>
      </c>
    </row>
    <row r="112" spans="1:20" x14ac:dyDescent="0.2">
      <c r="A112" s="320" t="s">
        <v>246</v>
      </c>
      <c r="B112" s="266" t="s">
        <v>169</v>
      </c>
      <c r="C112" s="261">
        <v>0</v>
      </c>
      <c r="D112" s="261">
        <v>0</v>
      </c>
      <c r="E112" s="261">
        <v>0</v>
      </c>
      <c r="F112" s="261">
        <v>0</v>
      </c>
      <c r="G112" s="261">
        <v>0</v>
      </c>
      <c r="H112" s="261">
        <v>0</v>
      </c>
      <c r="I112" s="261">
        <v>0</v>
      </c>
      <c r="J112" s="262">
        <v>0</v>
      </c>
      <c r="K112" s="261">
        <v>2</v>
      </c>
      <c r="L112" s="261">
        <v>0</v>
      </c>
      <c r="M112" s="261">
        <v>0</v>
      </c>
      <c r="N112" s="261">
        <v>0</v>
      </c>
      <c r="O112" s="263">
        <v>0</v>
      </c>
      <c r="P112" s="263">
        <v>0</v>
      </c>
      <c r="Q112" s="263">
        <v>0</v>
      </c>
      <c r="R112" s="264">
        <v>0</v>
      </c>
      <c r="S112" s="267">
        <v>0</v>
      </c>
      <c r="T112" s="319">
        <f t="shared" si="1"/>
        <v>2</v>
      </c>
    </row>
    <row r="113" spans="1:20" x14ac:dyDescent="0.2">
      <c r="A113" s="321" t="s">
        <v>247</v>
      </c>
      <c r="B113" s="266" t="s">
        <v>171</v>
      </c>
      <c r="C113" s="261">
        <v>0</v>
      </c>
      <c r="D113" s="261">
        <v>0</v>
      </c>
      <c r="E113" s="261">
        <v>0</v>
      </c>
      <c r="F113" s="261">
        <v>0</v>
      </c>
      <c r="G113" s="261">
        <v>0</v>
      </c>
      <c r="H113" s="261">
        <v>0</v>
      </c>
      <c r="I113" s="261">
        <v>0</v>
      </c>
      <c r="J113" s="262">
        <v>0</v>
      </c>
      <c r="K113" s="261">
        <v>2</v>
      </c>
      <c r="L113" s="261">
        <v>0</v>
      </c>
      <c r="M113" s="261">
        <v>0</v>
      </c>
      <c r="N113" s="261">
        <v>0</v>
      </c>
      <c r="O113" s="263">
        <v>0</v>
      </c>
      <c r="P113" s="263">
        <v>0</v>
      </c>
      <c r="Q113" s="263">
        <v>0</v>
      </c>
      <c r="R113" s="264">
        <v>0</v>
      </c>
      <c r="S113" s="267">
        <v>0</v>
      </c>
      <c r="T113" s="319">
        <f t="shared" si="1"/>
        <v>2</v>
      </c>
    </row>
    <row r="114" spans="1:20" x14ac:dyDescent="0.2">
      <c r="A114" s="320" t="s">
        <v>249</v>
      </c>
      <c r="B114" s="266" t="s">
        <v>173</v>
      </c>
      <c r="C114" s="261">
        <v>0</v>
      </c>
      <c r="D114" s="261">
        <v>0</v>
      </c>
      <c r="E114" s="261">
        <v>0</v>
      </c>
      <c r="F114" s="261">
        <v>0</v>
      </c>
      <c r="G114" s="261">
        <v>0</v>
      </c>
      <c r="H114" s="261">
        <v>0</v>
      </c>
      <c r="I114" s="261">
        <v>0</v>
      </c>
      <c r="J114" s="262">
        <v>0</v>
      </c>
      <c r="K114" s="261">
        <v>2</v>
      </c>
      <c r="L114" s="261">
        <v>0</v>
      </c>
      <c r="M114" s="261">
        <v>0</v>
      </c>
      <c r="N114" s="261">
        <v>0</v>
      </c>
      <c r="O114" s="263">
        <v>0</v>
      </c>
      <c r="P114" s="263">
        <v>0</v>
      </c>
      <c r="Q114" s="263">
        <v>0</v>
      </c>
      <c r="R114" s="264">
        <v>0</v>
      </c>
      <c r="S114" s="267">
        <v>0</v>
      </c>
      <c r="T114" s="319">
        <f t="shared" si="1"/>
        <v>2</v>
      </c>
    </row>
    <row r="115" spans="1:20" x14ac:dyDescent="0.2">
      <c r="A115" s="321" t="s">
        <v>251</v>
      </c>
      <c r="B115" s="266" t="s">
        <v>175</v>
      </c>
      <c r="C115" s="261">
        <v>0</v>
      </c>
      <c r="D115" s="261">
        <v>0</v>
      </c>
      <c r="E115" s="261">
        <v>0</v>
      </c>
      <c r="F115" s="261">
        <v>0</v>
      </c>
      <c r="G115" s="261">
        <v>0</v>
      </c>
      <c r="H115" s="261">
        <v>0</v>
      </c>
      <c r="I115" s="261">
        <v>0</v>
      </c>
      <c r="J115" s="262">
        <v>0</v>
      </c>
      <c r="K115" s="261">
        <v>2</v>
      </c>
      <c r="L115" s="261">
        <v>0</v>
      </c>
      <c r="M115" s="261">
        <v>0</v>
      </c>
      <c r="N115" s="261">
        <v>0</v>
      </c>
      <c r="O115" s="263">
        <v>0</v>
      </c>
      <c r="P115" s="263">
        <v>0</v>
      </c>
      <c r="Q115" s="263">
        <v>0</v>
      </c>
      <c r="R115" s="264">
        <v>0</v>
      </c>
      <c r="S115" s="267">
        <v>0</v>
      </c>
      <c r="T115" s="319">
        <f t="shared" si="1"/>
        <v>2</v>
      </c>
    </row>
    <row r="116" spans="1:20" x14ac:dyDescent="0.2">
      <c r="A116" s="320" t="s">
        <v>253</v>
      </c>
      <c r="B116" s="266" t="s">
        <v>177</v>
      </c>
      <c r="C116" s="261">
        <v>0</v>
      </c>
      <c r="D116" s="261">
        <v>0</v>
      </c>
      <c r="E116" s="261">
        <v>0</v>
      </c>
      <c r="F116" s="261">
        <v>0</v>
      </c>
      <c r="G116" s="261">
        <v>0</v>
      </c>
      <c r="H116" s="261">
        <v>0</v>
      </c>
      <c r="I116" s="261">
        <v>0</v>
      </c>
      <c r="J116" s="262">
        <v>0</v>
      </c>
      <c r="K116" s="261">
        <v>2</v>
      </c>
      <c r="L116" s="261">
        <v>0</v>
      </c>
      <c r="M116" s="261">
        <v>0</v>
      </c>
      <c r="N116" s="261">
        <v>0</v>
      </c>
      <c r="O116" s="263">
        <v>0</v>
      </c>
      <c r="P116" s="263">
        <v>0</v>
      </c>
      <c r="Q116" s="263">
        <v>0</v>
      </c>
      <c r="R116" s="264">
        <v>0</v>
      </c>
      <c r="S116" s="267">
        <v>0</v>
      </c>
      <c r="T116" s="319">
        <f t="shared" si="1"/>
        <v>2</v>
      </c>
    </row>
    <row r="117" spans="1:20" x14ac:dyDescent="0.2">
      <c r="A117" s="321" t="s">
        <v>255</v>
      </c>
      <c r="B117" s="266" t="s">
        <v>179</v>
      </c>
      <c r="C117" s="261">
        <v>0</v>
      </c>
      <c r="D117" s="261">
        <v>0</v>
      </c>
      <c r="E117" s="261">
        <v>0</v>
      </c>
      <c r="F117" s="261">
        <v>0</v>
      </c>
      <c r="G117" s="261">
        <v>0</v>
      </c>
      <c r="H117" s="261">
        <v>0</v>
      </c>
      <c r="I117" s="261">
        <v>0</v>
      </c>
      <c r="J117" s="262">
        <v>0</v>
      </c>
      <c r="K117" s="261">
        <v>2</v>
      </c>
      <c r="L117" s="261">
        <v>0</v>
      </c>
      <c r="M117" s="261">
        <v>0</v>
      </c>
      <c r="N117" s="261">
        <v>0</v>
      </c>
      <c r="O117" s="263">
        <v>0</v>
      </c>
      <c r="P117" s="263">
        <v>0</v>
      </c>
      <c r="Q117" s="263">
        <v>0</v>
      </c>
      <c r="R117" s="264">
        <v>0</v>
      </c>
      <c r="S117" s="267">
        <v>0</v>
      </c>
      <c r="T117" s="319">
        <f t="shared" si="1"/>
        <v>2</v>
      </c>
    </row>
    <row r="118" spans="1:20" x14ac:dyDescent="0.2">
      <c r="A118" s="320" t="s">
        <v>257</v>
      </c>
      <c r="B118" s="300" t="s">
        <v>181</v>
      </c>
      <c r="C118" s="261">
        <v>0</v>
      </c>
      <c r="D118" s="261">
        <v>0</v>
      </c>
      <c r="E118" s="261">
        <v>0</v>
      </c>
      <c r="F118" s="261">
        <v>0</v>
      </c>
      <c r="G118" s="261">
        <v>0</v>
      </c>
      <c r="H118" s="261">
        <v>0</v>
      </c>
      <c r="I118" s="261">
        <v>1</v>
      </c>
      <c r="J118" s="261">
        <v>1</v>
      </c>
      <c r="K118" s="261">
        <v>0</v>
      </c>
      <c r="L118" s="261">
        <v>0</v>
      </c>
      <c r="M118" s="261">
        <v>0</v>
      </c>
      <c r="N118" s="261">
        <v>0</v>
      </c>
      <c r="O118" s="263">
        <v>0</v>
      </c>
      <c r="P118" s="263">
        <v>0</v>
      </c>
      <c r="Q118" s="263">
        <v>0</v>
      </c>
      <c r="R118" s="264">
        <v>0</v>
      </c>
      <c r="S118" s="267">
        <v>0</v>
      </c>
      <c r="T118" s="319">
        <f t="shared" si="1"/>
        <v>2</v>
      </c>
    </row>
    <row r="119" spans="1:20" x14ac:dyDescent="0.2">
      <c r="A119" s="321" t="s">
        <v>259</v>
      </c>
      <c r="B119" s="265" t="s">
        <v>442</v>
      </c>
      <c r="C119" s="261">
        <v>0</v>
      </c>
      <c r="D119" s="261">
        <v>0</v>
      </c>
      <c r="E119" s="261">
        <v>0</v>
      </c>
      <c r="F119" s="261">
        <v>0</v>
      </c>
      <c r="G119" s="261">
        <v>0</v>
      </c>
      <c r="H119" s="261">
        <v>0</v>
      </c>
      <c r="I119" s="261">
        <v>0</v>
      </c>
      <c r="J119" s="261">
        <v>0</v>
      </c>
      <c r="K119" s="261">
        <v>0</v>
      </c>
      <c r="L119" s="261">
        <v>0</v>
      </c>
      <c r="M119" s="261">
        <v>0</v>
      </c>
      <c r="N119" s="261">
        <v>0</v>
      </c>
      <c r="O119" s="261">
        <v>0</v>
      </c>
      <c r="P119" s="261">
        <v>0</v>
      </c>
      <c r="Q119" s="261">
        <v>0</v>
      </c>
      <c r="R119" s="267">
        <v>0</v>
      </c>
      <c r="S119" s="267">
        <v>2</v>
      </c>
      <c r="T119" s="319">
        <f t="shared" si="1"/>
        <v>2</v>
      </c>
    </row>
    <row r="120" spans="1:20" x14ac:dyDescent="0.2">
      <c r="A120" s="320" t="s">
        <v>261</v>
      </c>
      <c r="B120" s="270" t="s">
        <v>183</v>
      </c>
      <c r="C120" s="261">
        <v>1</v>
      </c>
      <c r="D120" s="261">
        <v>0</v>
      </c>
      <c r="E120" s="261">
        <v>0</v>
      </c>
      <c r="F120" s="261">
        <v>0</v>
      </c>
      <c r="G120" s="261">
        <v>0</v>
      </c>
      <c r="H120" s="261">
        <v>0</v>
      </c>
      <c r="I120" s="261">
        <v>0</v>
      </c>
      <c r="J120" s="261">
        <v>0</v>
      </c>
      <c r="K120" s="261">
        <v>0</v>
      </c>
      <c r="L120" s="261">
        <v>0</v>
      </c>
      <c r="M120" s="261">
        <v>0</v>
      </c>
      <c r="N120" s="261">
        <v>0</v>
      </c>
      <c r="O120" s="263">
        <v>0</v>
      </c>
      <c r="P120" s="263">
        <v>0</v>
      </c>
      <c r="Q120" s="263">
        <v>0</v>
      </c>
      <c r="R120" s="264">
        <v>0</v>
      </c>
      <c r="S120" s="267">
        <v>0</v>
      </c>
      <c r="T120" s="319">
        <f t="shared" si="1"/>
        <v>1</v>
      </c>
    </row>
    <row r="121" spans="1:20" x14ac:dyDescent="0.2">
      <c r="A121" s="321" t="s">
        <v>263</v>
      </c>
      <c r="B121" s="270" t="s">
        <v>185</v>
      </c>
      <c r="C121" s="261">
        <v>1</v>
      </c>
      <c r="D121" s="261">
        <v>0</v>
      </c>
      <c r="E121" s="261">
        <v>0</v>
      </c>
      <c r="F121" s="261">
        <v>0</v>
      </c>
      <c r="G121" s="261">
        <v>0</v>
      </c>
      <c r="H121" s="261">
        <v>0</v>
      </c>
      <c r="I121" s="261">
        <v>0</v>
      </c>
      <c r="J121" s="261">
        <v>0</v>
      </c>
      <c r="K121" s="261">
        <v>0</v>
      </c>
      <c r="L121" s="261">
        <v>0</v>
      </c>
      <c r="M121" s="261">
        <v>0</v>
      </c>
      <c r="N121" s="261">
        <v>0</v>
      </c>
      <c r="O121" s="263">
        <v>0</v>
      </c>
      <c r="P121" s="263">
        <v>0</v>
      </c>
      <c r="Q121" s="263">
        <v>0</v>
      </c>
      <c r="R121" s="264">
        <v>0</v>
      </c>
      <c r="S121" s="267">
        <v>0</v>
      </c>
      <c r="T121" s="319">
        <f t="shared" si="1"/>
        <v>1</v>
      </c>
    </row>
    <row r="122" spans="1:20" x14ac:dyDescent="0.2">
      <c r="A122" s="320" t="s">
        <v>265</v>
      </c>
      <c r="B122" s="266" t="s">
        <v>187</v>
      </c>
      <c r="C122" s="261">
        <v>0</v>
      </c>
      <c r="D122" s="261">
        <v>1</v>
      </c>
      <c r="E122" s="261">
        <v>0</v>
      </c>
      <c r="F122" s="261">
        <v>0</v>
      </c>
      <c r="G122" s="261">
        <v>0</v>
      </c>
      <c r="H122" s="261">
        <v>0</v>
      </c>
      <c r="I122" s="261">
        <v>0</v>
      </c>
      <c r="J122" s="261">
        <v>0</v>
      </c>
      <c r="K122" s="261">
        <v>0</v>
      </c>
      <c r="L122" s="261">
        <v>0</v>
      </c>
      <c r="M122" s="261">
        <v>0</v>
      </c>
      <c r="N122" s="261">
        <v>0</v>
      </c>
      <c r="O122" s="263">
        <v>0</v>
      </c>
      <c r="P122" s="263">
        <v>0</v>
      </c>
      <c r="Q122" s="263">
        <v>0</v>
      </c>
      <c r="R122" s="264">
        <v>0</v>
      </c>
      <c r="S122" s="267">
        <v>0</v>
      </c>
      <c r="T122" s="319">
        <f t="shared" si="1"/>
        <v>1</v>
      </c>
    </row>
    <row r="123" spans="1:20" x14ac:dyDescent="0.2">
      <c r="A123" s="321" t="s">
        <v>266</v>
      </c>
      <c r="B123" s="266" t="s">
        <v>189</v>
      </c>
      <c r="C123" s="261">
        <v>0</v>
      </c>
      <c r="D123" s="261">
        <v>1</v>
      </c>
      <c r="E123" s="261">
        <v>0</v>
      </c>
      <c r="F123" s="261">
        <v>0</v>
      </c>
      <c r="G123" s="261">
        <v>0</v>
      </c>
      <c r="H123" s="261">
        <v>0</v>
      </c>
      <c r="I123" s="261">
        <v>0</v>
      </c>
      <c r="J123" s="261">
        <v>0</v>
      </c>
      <c r="K123" s="261">
        <v>0</v>
      </c>
      <c r="L123" s="261">
        <v>0</v>
      </c>
      <c r="M123" s="261">
        <v>0</v>
      </c>
      <c r="N123" s="261">
        <v>0</v>
      </c>
      <c r="O123" s="263">
        <v>0</v>
      </c>
      <c r="P123" s="263">
        <v>0</v>
      </c>
      <c r="Q123" s="263">
        <v>0</v>
      </c>
      <c r="R123" s="264">
        <v>0</v>
      </c>
      <c r="S123" s="267">
        <v>0</v>
      </c>
      <c r="T123" s="319">
        <f t="shared" si="1"/>
        <v>1</v>
      </c>
    </row>
    <row r="124" spans="1:20" x14ac:dyDescent="0.2">
      <c r="A124" s="320" t="s">
        <v>268</v>
      </c>
      <c r="B124" s="266" t="s">
        <v>191</v>
      </c>
      <c r="C124" s="261">
        <v>0</v>
      </c>
      <c r="D124" s="261">
        <v>0</v>
      </c>
      <c r="E124" s="261">
        <v>1</v>
      </c>
      <c r="F124" s="261">
        <v>0</v>
      </c>
      <c r="G124" s="261">
        <v>0</v>
      </c>
      <c r="H124" s="261">
        <v>0</v>
      </c>
      <c r="I124" s="261">
        <v>0</v>
      </c>
      <c r="J124" s="261">
        <v>0</v>
      </c>
      <c r="K124" s="261">
        <v>0</v>
      </c>
      <c r="L124" s="261">
        <v>0</v>
      </c>
      <c r="M124" s="261">
        <v>0</v>
      </c>
      <c r="N124" s="261">
        <v>0</v>
      </c>
      <c r="O124" s="263">
        <v>0</v>
      </c>
      <c r="P124" s="263">
        <v>0</v>
      </c>
      <c r="Q124" s="263">
        <v>0</v>
      </c>
      <c r="R124" s="264">
        <v>0</v>
      </c>
      <c r="S124" s="267">
        <v>0</v>
      </c>
      <c r="T124" s="319">
        <f t="shared" si="1"/>
        <v>1</v>
      </c>
    </row>
    <row r="125" spans="1:20" x14ac:dyDescent="0.2">
      <c r="A125" s="321" t="s">
        <v>270</v>
      </c>
      <c r="B125" s="266" t="s">
        <v>193</v>
      </c>
      <c r="C125" s="261">
        <v>0</v>
      </c>
      <c r="D125" s="261">
        <v>0</v>
      </c>
      <c r="E125" s="261">
        <v>1</v>
      </c>
      <c r="F125" s="261">
        <v>0</v>
      </c>
      <c r="G125" s="261">
        <v>0</v>
      </c>
      <c r="H125" s="261">
        <v>0</v>
      </c>
      <c r="I125" s="261">
        <v>0</v>
      </c>
      <c r="J125" s="261">
        <v>0</v>
      </c>
      <c r="K125" s="261">
        <v>0</v>
      </c>
      <c r="L125" s="261">
        <v>0</v>
      </c>
      <c r="M125" s="261">
        <v>0</v>
      </c>
      <c r="N125" s="261">
        <v>0</v>
      </c>
      <c r="O125" s="263">
        <v>0</v>
      </c>
      <c r="P125" s="263">
        <v>0</v>
      </c>
      <c r="Q125" s="263">
        <v>0</v>
      </c>
      <c r="R125" s="264">
        <v>0</v>
      </c>
      <c r="S125" s="267">
        <v>0</v>
      </c>
      <c r="T125" s="319">
        <f t="shared" si="1"/>
        <v>1</v>
      </c>
    </row>
    <row r="126" spans="1:20" x14ac:dyDescent="0.2">
      <c r="A126" s="320" t="s">
        <v>272</v>
      </c>
      <c r="B126" s="271" t="s">
        <v>195</v>
      </c>
      <c r="C126" s="261">
        <v>0</v>
      </c>
      <c r="D126" s="261">
        <v>0</v>
      </c>
      <c r="E126" s="261">
        <v>1</v>
      </c>
      <c r="F126" s="261">
        <v>0</v>
      </c>
      <c r="G126" s="261">
        <v>0</v>
      </c>
      <c r="H126" s="261">
        <v>0</v>
      </c>
      <c r="I126" s="261">
        <v>0</v>
      </c>
      <c r="J126" s="261">
        <v>0</v>
      </c>
      <c r="K126" s="261">
        <v>0</v>
      </c>
      <c r="L126" s="261">
        <v>0</v>
      </c>
      <c r="M126" s="261">
        <v>0</v>
      </c>
      <c r="N126" s="261">
        <v>0</v>
      </c>
      <c r="O126" s="263">
        <v>0</v>
      </c>
      <c r="P126" s="263">
        <v>0</v>
      </c>
      <c r="Q126" s="263">
        <v>0</v>
      </c>
      <c r="R126" s="264">
        <v>0</v>
      </c>
      <c r="S126" s="267">
        <v>0</v>
      </c>
      <c r="T126" s="319">
        <f t="shared" si="1"/>
        <v>1</v>
      </c>
    </row>
    <row r="127" spans="1:20" x14ac:dyDescent="0.2">
      <c r="A127" s="321" t="s">
        <v>279</v>
      </c>
      <c r="B127" s="266" t="s">
        <v>197</v>
      </c>
      <c r="C127" s="261">
        <v>0</v>
      </c>
      <c r="D127" s="261">
        <v>0</v>
      </c>
      <c r="E127" s="261">
        <v>1</v>
      </c>
      <c r="F127" s="261">
        <v>0</v>
      </c>
      <c r="G127" s="261">
        <v>0</v>
      </c>
      <c r="H127" s="261">
        <v>0</v>
      </c>
      <c r="I127" s="261">
        <v>0</v>
      </c>
      <c r="J127" s="261">
        <v>0</v>
      </c>
      <c r="K127" s="261">
        <v>0</v>
      </c>
      <c r="L127" s="261">
        <v>0</v>
      </c>
      <c r="M127" s="261">
        <v>0</v>
      </c>
      <c r="N127" s="261">
        <v>0</v>
      </c>
      <c r="O127" s="263">
        <v>0</v>
      </c>
      <c r="P127" s="263">
        <v>0</v>
      </c>
      <c r="Q127" s="263">
        <v>0</v>
      </c>
      <c r="R127" s="264">
        <v>0</v>
      </c>
      <c r="S127" s="267">
        <v>0</v>
      </c>
      <c r="T127" s="319">
        <f t="shared" si="1"/>
        <v>1</v>
      </c>
    </row>
    <row r="128" spans="1:20" x14ac:dyDescent="0.2">
      <c r="A128" s="320" t="s">
        <v>280</v>
      </c>
      <c r="B128" s="266" t="s">
        <v>199</v>
      </c>
      <c r="C128" s="261">
        <v>0</v>
      </c>
      <c r="D128" s="261">
        <v>0</v>
      </c>
      <c r="E128" s="261">
        <v>1</v>
      </c>
      <c r="F128" s="261">
        <v>0</v>
      </c>
      <c r="G128" s="261">
        <v>0</v>
      </c>
      <c r="H128" s="261">
        <v>0</v>
      </c>
      <c r="I128" s="261">
        <v>0</v>
      </c>
      <c r="J128" s="261">
        <v>0</v>
      </c>
      <c r="K128" s="261">
        <v>0</v>
      </c>
      <c r="L128" s="261">
        <v>0</v>
      </c>
      <c r="M128" s="261">
        <v>0</v>
      </c>
      <c r="N128" s="261">
        <v>0</v>
      </c>
      <c r="O128" s="263">
        <v>0</v>
      </c>
      <c r="P128" s="263">
        <v>0</v>
      </c>
      <c r="Q128" s="263">
        <v>0</v>
      </c>
      <c r="R128" s="264">
        <v>0</v>
      </c>
      <c r="S128" s="267">
        <v>0</v>
      </c>
      <c r="T128" s="319">
        <f t="shared" si="1"/>
        <v>1</v>
      </c>
    </row>
    <row r="129" spans="1:20" x14ac:dyDescent="0.2">
      <c r="A129" s="321" t="s">
        <v>281</v>
      </c>
      <c r="B129" s="266" t="s">
        <v>201</v>
      </c>
      <c r="C129" s="261">
        <v>0</v>
      </c>
      <c r="D129" s="261">
        <v>0</v>
      </c>
      <c r="E129" s="261">
        <v>0</v>
      </c>
      <c r="F129" s="261">
        <v>1</v>
      </c>
      <c r="G129" s="261">
        <v>0</v>
      </c>
      <c r="H129" s="261">
        <v>0</v>
      </c>
      <c r="I129" s="261">
        <v>0</v>
      </c>
      <c r="J129" s="261">
        <v>0</v>
      </c>
      <c r="K129" s="261">
        <v>0</v>
      </c>
      <c r="L129" s="261">
        <v>0</v>
      </c>
      <c r="M129" s="261">
        <v>0</v>
      </c>
      <c r="N129" s="261">
        <v>0</v>
      </c>
      <c r="O129" s="263">
        <v>0</v>
      </c>
      <c r="P129" s="263">
        <v>0</v>
      </c>
      <c r="Q129" s="263">
        <v>0</v>
      </c>
      <c r="R129" s="264">
        <v>0</v>
      </c>
      <c r="S129" s="267">
        <v>0</v>
      </c>
      <c r="T129" s="319">
        <f t="shared" si="1"/>
        <v>1</v>
      </c>
    </row>
    <row r="130" spans="1:20" x14ac:dyDescent="0.2">
      <c r="A130" s="320" t="s">
        <v>283</v>
      </c>
      <c r="B130" s="266" t="s">
        <v>203</v>
      </c>
      <c r="C130" s="261">
        <v>0</v>
      </c>
      <c r="D130" s="261">
        <v>0</v>
      </c>
      <c r="E130" s="261">
        <v>0</v>
      </c>
      <c r="F130" s="261">
        <v>1</v>
      </c>
      <c r="G130" s="261">
        <v>0</v>
      </c>
      <c r="H130" s="261">
        <v>0</v>
      </c>
      <c r="I130" s="261">
        <v>0</v>
      </c>
      <c r="J130" s="261">
        <v>0</v>
      </c>
      <c r="K130" s="261">
        <v>0</v>
      </c>
      <c r="L130" s="261">
        <v>0</v>
      </c>
      <c r="M130" s="261">
        <v>0</v>
      </c>
      <c r="N130" s="261">
        <v>0</v>
      </c>
      <c r="O130" s="263">
        <v>0</v>
      </c>
      <c r="P130" s="263">
        <v>0</v>
      </c>
      <c r="Q130" s="263">
        <v>0</v>
      </c>
      <c r="R130" s="264">
        <v>0</v>
      </c>
      <c r="S130" s="267">
        <v>0</v>
      </c>
      <c r="T130" s="319">
        <f t="shared" si="1"/>
        <v>1</v>
      </c>
    </row>
    <row r="131" spans="1:20" x14ac:dyDescent="0.2">
      <c r="A131" s="321" t="s">
        <v>286</v>
      </c>
      <c r="B131" s="266" t="s">
        <v>205</v>
      </c>
      <c r="C131" s="261">
        <v>0</v>
      </c>
      <c r="D131" s="261">
        <v>0</v>
      </c>
      <c r="E131" s="261">
        <v>0</v>
      </c>
      <c r="F131" s="261">
        <v>1</v>
      </c>
      <c r="G131" s="261">
        <v>0</v>
      </c>
      <c r="H131" s="261">
        <v>0</v>
      </c>
      <c r="I131" s="261">
        <v>0</v>
      </c>
      <c r="J131" s="261">
        <v>0</v>
      </c>
      <c r="K131" s="261">
        <v>0</v>
      </c>
      <c r="L131" s="261">
        <v>0</v>
      </c>
      <c r="M131" s="261">
        <v>0</v>
      </c>
      <c r="N131" s="261">
        <v>0</v>
      </c>
      <c r="O131" s="263">
        <v>0</v>
      </c>
      <c r="P131" s="263">
        <v>0</v>
      </c>
      <c r="Q131" s="263">
        <v>0</v>
      </c>
      <c r="R131" s="264">
        <v>0</v>
      </c>
      <c r="S131" s="267">
        <v>0</v>
      </c>
      <c r="T131" s="319">
        <f t="shared" ref="T131:T194" si="2">SUM(C131:S131)</f>
        <v>1</v>
      </c>
    </row>
    <row r="132" spans="1:20" x14ac:dyDescent="0.2">
      <c r="A132" s="320" t="s">
        <v>288</v>
      </c>
      <c r="B132" s="266" t="s">
        <v>207</v>
      </c>
      <c r="C132" s="261">
        <v>0</v>
      </c>
      <c r="D132" s="261">
        <v>0</v>
      </c>
      <c r="E132" s="261">
        <v>0</v>
      </c>
      <c r="F132" s="261">
        <v>1</v>
      </c>
      <c r="G132" s="261">
        <v>0</v>
      </c>
      <c r="H132" s="261">
        <v>0</v>
      </c>
      <c r="I132" s="261">
        <v>0</v>
      </c>
      <c r="J132" s="261">
        <v>0</v>
      </c>
      <c r="K132" s="261">
        <v>0</v>
      </c>
      <c r="L132" s="261">
        <v>0</v>
      </c>
      <c r="M132" s="261">
        <v>0</v>
      </c>
      <c r="N132" s="261">
        <v>0</v>
      </c>
      <c r="O132" s="263">
        <v>0</v>
      </c>
      <c r="P132" s="263">
        <v>0</v>
      </c>
      <c r="Q132" s="263">
        <v>0</v>
      </c>
      <c r="R132" s="264">
        <v>0</v>
      </c>
      <c r="S132" s="267">
        <v>0</v>
      </c>
      <c r="T132" s="319">
        <f t="shared" si="2"/>
        <v>1</v>
      </c>
    </row>
    <row r="133" spans="1:20" x14ac:dyDescent="0.2">
      <c r="A133" s="321" t="s">
        <v>290</v>
      </c>
      <c r="B133" s="266" t="s">
        <v>209</v>
      </c>
      <c r="C133" s="261">
        <v>0</v>
      </c>
      <c r="D133" s="261">
        <v>0</v>
      </c>
      <c r="E133" s="261">
        <v>0</v>
      </c>
      <c r="F133" s="261">
        <v>1</v>
      </c>
      <c r="G133" s="261">
        <v>0</v>
      </c>
      <c r="H133" s="261">
        <v>0</v>
      </c>
      <c r="I133" s="261">
        <v>0</v>
      </c>
      <c r="J133" s="261">
        <v>0</v>
      </c>
      <c r="K133" s="261">
        <v>0</v>
      </c>
      <c r="L133" s="261">
        <v>0</v>
      </c>
      <c r="M133" s="261">
        <v>0</v>
      </c>
      <c r="N133" s="261">
        <v>0</v>
      </c>
      <c r="O133" s="263">
        <v>0</v>
      </c>
      <c r="P133" s="263">
        <v>0</v>
      </c>
      <c r="Q133" s="263">
        <v>0</v>
      </c>
      <c r="R133" s="264">
        <v>0</v>
      </c>
      <c r="S133" s="267">
        <v>0</v>
      </c>
      <c r="T133" s="319">
        <f t="shared" si="2"/>
        <v>1</v>
      </c>
    </row>
    <row r="134" spans="1:20" x14ac:dyDescent="0.2">
      <c r="A134" s="320" t="s">
        <v>291</v>
      </c>
      <c r="B134" s="266" t="s">
        <v>211</v>
      </c>
      <c r="C134" s="261">
        <v>0</v>
      </c>
      <c r="D134" s="261">
        <v>0</v>
      </c>
      <c r="E134" s="261">
        <v>0</v>
      </c>
      <c r="F134" s="261">
        <v>1</v>
      </c>
      <c r="G134" s="261">
        <v>0</v>
      </c>
      <c r="H134" s="261">
        <v>0</v>
      </c>
      <c r="I134" s="261">
        <v>0</v>
      </c>
      <c r="J134" s="261">
        <v>0</v>
      </c>
      <c r="K134" s="261">
        <v>0</v>
      </c>
      <c r="L134" s="261">
        <v>0</v>
      </c>
      <c r="M134" s="261">
        <v>0</v>
      </c>
      <c r="N134" s="261">
        <v>0</v>
      </c>
      <c r="O134" s="263">
        <v>0</v>
      </c>
      <c r="P134" s="263">
        <v>0</v>
      </c>
      <c r="Q134" s="263">
        <v>0</v>
      </c>
      <c r="R134" s="264">
        <v>0</v>
      </c>
      <c r="S134" s="267">
        <v>0</v>
      </c>
      <c r="T134" s="319">
        <f t="shared" si="2"/>
        <v>1</v>
      </c>
    </row>
    <row r="135" spans="1:20" x14ac:dyDescent="0.2">
      <c r="A135" s="321" t="s">
        <v>295</v>
      </c>
      <c r="B135" s="266" t="s">
        <v>213</v>
      </c>
      <c r="C135" s="261">
        <v>0</v>
      </c>
      <c r="D135" s="261">
        <v>0</v>
      </c>
      <c r="E135" s="261">
        <v>0</v>
      </c>
      <c r="F135" s="261">
        <v>1</v>
      </c>
      <c r="G135" s="261">
        <v>0</v>
      </c>
      <c r="H135" s="261">
        <v>0</v>
      </c>
      <c r="I135" s="261">
        <v>0</v>
      </c>
      <c r="J135" s="261">
        <v>0</v>
      </c>
      <c r="K135" s="261">
        <v>0</v>
      </c>
      <c r="L135" s="261">
        <v>0</v>
      </c>
      <c r="M135" s="261">
        <v>0</v>
      </c>
      <c r="N135" s="261">
        <v>0</v>
      </c>
      <c r="O135" s="263">
        <v>0</v>
      </c>
      <c r="P135" s="263">
        <v>0</v>
      </c>
      <c r="Q135" s="263">
        <v>0</v>
      </c>
      <c r="R135" s="264">
        <v>0</v>
      </c>
      <c r="S135" s="267">
        <v>0</v>
      </c>
      <c r="T135" s="319">
        <f t="shared" si="2"/>
        <v>1</v>
      </c>
    </row>
    <row r="136" spans="1:20" x14ac:dyDescent="0.2">
      <c r="A136" s="320" t="s">
        <v>296</v>
      </c>
      <c r="B136" s="266" t="s">
        <v>219</v>
      </c>
      <c r="C136" s="261">
        <v>0</v>
      </c>
      <c r="D136" s="261">
        <v>0</v>
      </c>
      <c r="E136" s="261">
        <v>0</v>
      </c>
      <c r="F136" s="261">
        <v>0</v>
      </c>
      <c r="G136" s="261">
        <v>1</v>
      </c>
      <c r="H136" s="261">
        <v>0</v>
      </c>
      <c r="I136" s="261">
        <v>0</v>
      </c>
      <c r="J136" s="261">
        <v>0</v>
      </c>
      <c r="K136" s="261">
        <v>0</v>
      </c>
      <c r="L136" s="261">
        <v>0</v>
      </c>
      <c r="M136" s="261">
        <v>0</v>
      </c>
      <c r="N136" s="261">
        <v>0</v>
      </c>
      <c r="O136" s="263">
        <v>0</v>
      </c>
      <c r="P136" s="263">
        <v>0</v>
      </c>
      <c r="Q136" s="263">
        <v>0</v>
      </c>
      <c r="R136" s="264">
        <v>0</v>
      </c>
      <c r="S136" s="267">
        <v>0</v>
      </c>
      <c r="T136" s="319">
        <f t="shared" si="2"/>
        <v>1</v>
      </c>
    </row>
    <row r="137" spans="1:20" x14ac:dyDescent="0.2">
      <c r="A137" s="321" t="s">
        <v>300</v>
      </c>
      <c r="B137" s="266" t="s">
        <v>221</v>
      </c>
      <c r="C137" s="261">
        <v>0</v>
      </c>
      <c r="D137" s="261">
        <v>0</v>
      </c>
      <c r="E137" s="261">
        <v>0</v>
      </c>
      <c r="F137" s="261">
        <v>0</v>
      </c>
      <c r="G137" s="261">
        <v>1</v>
      </c>
      <c r="H137" s="261">
        <v>0</v>
      </c>
      <c r="I137" s="261">
        <v>0</v>
      </c>
      <c r="J137" s="261">
        <v>0</v>
      </c>
      <c r="K137" s="261">
        <v>0</v>
      </c>
      <c r="L137" s="261">
        <v>0</v>
      </c>
      <c r="M137" s="261">
        <v>0</v>
      </c>
      <c r="N137" s="261">
        <v>0</v>
      </c>
      <c r="O137" s="263">
        <v>0</v>
      </c>
      <c r="P137" s="263">
        <v>0</v>
      </c>
      <c r="Q137" s="263">
        <v>0</v>
      </c>
      <c r="R137" s="264">
        <v>0</v>
      </c>
      <c r="S137" s="267">
        <v>0</v>
      </c>
      <c r="T137" s="319">
        <f t="shared" si="2"/>
        <v>1</v>
      </c>
    </row>
    <row r="138" spans="1:20" x14ac:dyDescent="0.2">
      <c r="A138" s="320" t="s">
        <v>301</v>
      </c>
      <c r="B138" s="266" t="s">
        <v>223</v>
      </c>
      <c r="C138" s="261">
        <v>0</v>
      </c>
      <c r="D138" s="261">
        <v>0</v>
      </c>
      <c r="E138" s="261">
        <v>0</v>
      </c>
      <c r="F138" s="261">
        <v>0</v>
      </c>
      <c r="G138" s="261">
        <v>1</v>
      </c>
      <c r="H138" s="261">
        <v>0</v>
      </c>
      <c r="I138" s="261">
        <v>0</v>
      </c>
      <c r="J138" s="261">
        <v>0</v>
      </c>
      <c r="K138" s="261">
        <v>0</v>
      </c>
      <c r="L138" s="261">
        <v>0</v>
      </c>
      <c r="M138" s="261">
        <v>0</v>
      </c>
      <c r="N138" s="261">
        <v>0</v>
      </c>
      <c r="O138" s="263">
        <v>0</v>
      </c>
      <c r="P138" s="263">
        <v>0</v>
      </c>
      <c r="Q138" s="263">
        <v>0</v>
      </c>
      <c r="R138" s="264">
        <v>0</v>
      </c>
      <c r="S138" s="267">
        <v>0</v>
      </c>
      <c r="T138" s="319">
        <f t="shared" si="2"/>
        <v>1</v>
      </c>
    </row>
    <row r="139" spans="1:20" x14ac:dyDescent="0.2">
      <c r="A139" s="321" t="s">
        <v>302</v>
      </c>
      <c r="B139" s="266" t="s">
        <v>225</v>
      </c>
      <c r="C139" s="261">
        <v>0</v>
      </c>
      <c r="D139" s="261">
        <v>0</v>
      </c>
      <c r="E139" s="261">
        <v>0</v>
      </c>
      <c r="F139" s="261">
        <v>0</v>
      </c>
      <c r="G139" s="261">
        <v>1</v>
      </c>
      <c r="H139" s="261">
        <v>0</v>
      </c>
      <c r="I139" s="261">
        <v>0</v>
      </c>
      <c r="J139" s="261">
        <v>0</v>
      </c>
      <c r="K139" s="261">
        <v>0</v>
      </c>
      <c r="L139" s="261">
        <v>0</v>
      </c>
      <c r="M139" s="261">
        <v>0</v>
      </c>
      <c r="N139" s="261">
        <v>0</v>
      </c>
      <c r="O139" s="263">
        <v>0</v>
      </c>
      <c r="P139" s="263">
        <v>0</v>
      </c>
      <c r="Q139" s="263">
        <v>0</v>
      </c>
      <c r="R139" s="264">
        <v>0</v>
      </c>
      <c r="S139" s="267">
        <v>0</v>
      </c>
      <c r="T139" s="319">
        <f t="shared" si="2"/>
        <v>1</v>
      </c>
    </row>
    <row r="140" spans="1:20" x14ac:dyDescent="0.2">
      <c r="A140" s="320" t="s">
        <v>303</v>
      </c>
      <c r="B140" s="266" t="s">
        <v>227</v>
      </c>
      <c r="C140" s="261">
        <v>0</v>
      </c>
      <c r="D140" s="261">
        <v>0</v>
      </c>
      <c r="E140" s="261">
        <v>0</v>
      </c>
      <c r="F140" s="261">
        <v>0</v>
      </c>
      <c r="G140" s="261">
        <v>1</v>
      </c>
      <c r="H140" s="261">
        <v>0</v>
      </c>
      <c r="I140" s="261">
        <v>0</v>
      </c>
      <c r="J140" s="261">
        <v>0</v>
      </c>
      <c r="K140" s="261">
        <v>0</v>
      </c>
      <c r="L140" s="261">
        <v>0</v>
      </c>
      <c r="M140" s="261">
        <v>0</v>
      </c>
      <c r="N140" s="261">
        <v>0</v>
      </c>
      <c r="O140" s="263">
        <v>0</v>
      </c>
      <c r="P140" s="263">
        <v>0</v>
      </c>
      <c r="Q140" s="263">
        <v>0</v>
      </c>
      <c r="R140" s="264">
        <v>0</v>
      </c>
      <c r="S140" s="267">
        <v>0</v>
      </c>
      <c r="T140" s="319">
        <f t="shared" si="2"/>
        <v>1</v>
      </c>
    </row>
    <row r="141" spans="1:20" x14ac:dyDescent="0.2">
      <c r="A141" s="321" t="s">
        <v>304</v>
      </c>
      <c r="B141" s="266" t="s">
        <v>229</v>
      </c>
      <c r="C141" s="261">
        <v>0</v>
      </c>
      <c r="D141" s="261">
        <v>0</v>
      </c>
      <c r="E141" s="261">
        <v>0</v>
      </c>
      <c r="F141" s="261">
        <v>0</v>
      </c>
      <c r="G141" s="261">
        <v>1</v>
      </c>
      <c r="H141" s="261">
        <v>0</v>
      </c>
      <c r="I141" s="261">
        <v>0</v>
      </c>
      <c r="J141" s="261">
        <v>0</v>
      </c>
      <c r="K141" s="261">
        <v>0</v>
      </c>
      <c r="L141" s="261">
        <v>0</v>
      </c>
      <c r="M141" s="261">
        <v>0</v>
      </c>
      <c r="N141" s="261">
        <v>0</v>
      </c>
      <c r="O141" s="263">
        <v>0</v>
      </c>
      <c r="P141" s="263">
        <v>0</v>
      </c>
      <c r="Q141" s="263">
        <v>0</v>
      </c>
      <c r="R141" s="264">
        <v>0</v>
      </c>
      <c r="S141" s="267">
        <v>0</v>
      </c>
      <c r="T141" s="319">
        <f t="shared" si="2"/>
        <v>1</v>
      </c>
    </row>
    <row r="142" spans="1:20" x14ac:dyDescent="0.2">
      <c r="A142" s="320" t="s">
        <v>305</v>
      </c>
      <c r="B142" s="266" t="s">
        <v>231</v>
      </c>
      <c r="C142" s="261">
        <v>0</v>
      </c>
      <c r="D142" s="261">
        <v>0</v>
      </c>
      <c r="E142" s="261">
        <v>0</v>
      </c>
      <c r="F142" s="261">
        <v>0</v>
      </c>
      <c r="G142" s="261">
        <v>1</v>
      </c>
      <c r="H142" s="261">
        <v>0</v>
      </c>
      <c r="I142" s="261">
        <v>0</v>
      </c>
      <c r="J142" s="261">
        <v>0</v>
      </c>
      <c r="K142" s="261">
        <v>0</v>
      </c>
      <c r="L142" s="261">
        <v>0</v>
      </c>
      <c r="M142" s="261">
        <v>0</v>
      </c>
      <c r="N142" s="261">
        <v>0</v>
      </c>
      <c r="O142" s="263">
        <v>0</v>
      </c>
      <c r="P142" s="263">
        <v>0</v>
      </c>
      <c r="Q142" s="263">
        <v>0</v>
      </c>
      <c r="R142" s="264">
        <v>0</v>
      </c>
      <c r="S142" s="267">
        <v>0</v>
      </c>
      <c r="T142" s="319">
        <f t="shared" si="2"/>
        <v>1</v>
      </c>
    </row>
    <row r="143" spans="1:20" x14ac:dyDescent="0.2">
      <c r="A143" s="321" t="s">
        <v>306</v>
      </c>
      <c r="B143" s="266" t="s">
        <v>233</v>
      </c>
      <c r="C143" s="261">
        <v>0</v>
      </c>
      <c r="D143" s="261">
        <v>0</v>
      </c>
      <c r="E143" s="261">
        <v>0</v>
      </c>
      <c r="F143" s="261">
        <v>0</v>
      </c>
      <c r="G143" s="261">
        <v>0</v>
      </c>
      <c r="H143" s="261">
        <v>1</v>
      </c>
      <c r="I143" s="261">
        <v>0</v>
      </c>
      <c r="J143" s="261">
        <v>0</v>
      </c>
      <c r="K143" s="261">
        <v>0</v>
      </c>
      <c r="L143" s="261">
        <v>0</v>
      </c>
      <c r="M143" s="261">
        <v>0</v>
      </c>
      <c r="N143" s="261">
        <v>0</v>
      </c>
      <c r="O143" s="263">
        <v>0</v>
      </c>
      <c r="P143" s="263">
        <v>0</v>
      </c>
      <c r="Q143" s="263">
        <v>0</v>
      </c>
      <c r="R143" s="264">
        <v>0</v>
      </c>
      <c r="S143" s="267">
        <v>0</v>
      </c>
      <c r="T143" s="319">
        <f t="shared" si="2"/>
        <v>1</v>
      </c>
    </row>
    <row r="144" spans="1:20" x14ac:dyDescent="0.2">
      <c r="A144" s="320" t="s">
        <v>307</v>
      </c>
      <c r="B144" s="266" t="s">
        <v>236</v>
      </c>
      <c r="C144" s="261">
        <v>0</v>
      </c>
      <c r="D144" s="261">
        <v>0</v>
      </c>
      <c r="E144" s="261">
        <v>0</v>
      </c>
      <c r="F144" s="261">
        <v>0</v>
      </c>
      <c r="G144" s="261">
        <v>0</v>
      </c>
      <c r="H144" s="261">
        <v>1</v>
      </c>
      <c r="I144" s="261">
        <v>0</v>
      </c>
      <c r="J144" s="261">
        <v>0</v>
      </c>
      <c r="K144" s="261">
        <v>0</v>
      </c>
      <c r="L144" s="261">
        <v>0</v>
      </c>
      <c r="M144" s="261">
        <v>0</v>
      </c>
      <c r="N144" s="261">
        <v>0</v>
      </c>
      <c r="O144" s="263">
        <v>0</v>
      </c>
      <c r="P144" s="263">
        <v>0</v>
      </c>
      <c r="Q144" s="263">
        <v>0</v>
      </c>
      <c r="R144" s="264">
        <v>0</v>
      </c>
      <c r="S144" s="267">
        <v>0</v>
      </c>
      <c r="T144" s="319">
        <f t="shared" si="2"/>
        <v>1</v>
      </c>
    </row>
    <row r="145" spans="1:20" x14ac:dyDescent="0.2">
      <c r="A145" s="321" t="s">
        <v>308</v>
      </c>
      <c r="B145" s="266" t="s">
        <v>238</v>
      </c>
      <c r="C145" s="261">
        <v>0</v>
      </c>
      <c r="D145" s="261">
        <v>0</v>
      </c>
      <c r="E145" s="261">
        <v>0</v>
      </c>
      <c r="F145" s="261">
        <v>0</v>
      </c>
      <c r="G145" s="261">
        <v>0</v>
      </c>
      <c r="H145" s="261">
        <v>1</v>
      </c>
      <c r="I145" s="261">
        <v>0</v>
      </c>
      <c r="J145" s="261">
        <v>0</v>
      </c>
      <c r="K145" s="261">
        <v>0</v>
      </c>
      <c r="L145" s="261">
        <v>0</v>
      </c>
      <c r="M145" s="261">
        <v>0</v>
      </c>
      <c r="N145" s="261">
        <v>0</v>
      </c>
      <c r="O145" s="263">
        <v>0</v>
      </c>
      <c r="P145" s="263">
        <v>0</v>
      </c>
      <c r="Q145" s="263">
        <v>0</v>
      </c>
      <c r="R145" s="264">
        <v>0</v>
      </c>
      <c r="S145" s="267">
        <v>0</v>
      </c>
      <c r="T145" s="319">
        <f t="shared" si="2"/>
        <v>1</v>
      </c>
    </row>
    <row r="146" spans="1:20" x14ac:dyDescent="0.2">
      <c r="A146" s="320" t="s">
        <v>309</v>
      </c>
      <c r="B146" s="266" t="s">
        <v>240</v>
      </c>
      <c r="C146" s="261">
        <v>0</v>
      </c>
      <c r="D146" s="261">
        <v>0</v>
      </c>
      <c r="E146" s="261">
        <v>0</v>
      </c>
      <c r="F146" s="261">
        <v>0</v>
      </c>
      <c r="G146" s="261">
        <v>0</v>
      </c>
      <c r="H146" s="261">
        <v>1</v>
      </c>
      <c r="I146" s="262">
        <v>0</v>
      </c>
      <c r="J146" s="261">
        <v>0</v>
      </c>
      <c r="K146" s="261">
        <v>0</v>
      </c>
      <c r="L146" s="261">
        <v>0</v>
      </c>
      <c r="M146" s="261">
        <v>0</v>
      </c>
      <c r="N146" s="261">
        <v>0</v>
      </c>
      <c r="O146" s="263">
        <v>0</v>
      </c>
      <c r="P146" s="263">
        <v>0</v>
      </c>
      <c r="Q146" s="263">
        <v>0</v>
      </c>
      <c r="R146" s="264">
        <v>0</v>
      </c>
      <c r="S146" s="267">
        <v>0</v>
      </c>
      <c r="T146" s="319">
        <f t="shared" si="2"/>
        <v>1</v>
      </c>
    </row>
    <row r="147" spans="1:20" x14ac:dyDescent="0.2">
      <c r="A147" s="321" t="s">
        <v>310</v>
      </c>
      <c r="B147" s="266" t="s">
        <v>243</v>
      </c>
      <c r="C147" s="261">
        <v>0</v>
      </c>
      <c r="D147" s="261">
        <v>0</v>
      </c>
      <c r="E147" s="261">
        <v>0</v>
      </c>
      <c r="F147" s="261">
        <v>0</v>
      </c>
      <c r="G147" s="261">
        <v>0</v>
      </c>
      <c r="H147" s="261">
        <v>1</v>
      </c>
      <c r="I147" s="261">
        <v>0</v>
      </c>
      <c r="J147" s="261">
        <v>0</v>
      </c>
      <c r="K147" s="261">
        <v>0</v>
      </c>
      <c r="L147" s="261">
        <v>0</v>
      </c>
      <c r="M147" s="261">
        <v>0</v>
      </c>
      <c r="N147" s="261">
        <v>0</v>
      </c>
      <c r="O147" s="263">
        <v>0</v>
      </c>
      <c r="P147" s="263">
        <v>0</v>
      </c>
      <c r="Q147" s="263">
        <v>0</v>
      </c>
      <c r="R147" s="264">
        <v>0</v>
      </c>
      <c r="S147" s="267">
        <v>0</v>
      </c>
      <c r="T147" s="319">
        <f t="shared" si="2"/>
        <v>1</v>
      </c>
    </row>
    <row r="148" spans="1:20" x14ac:dyDescent="0.2">
      <c r="A148" s="320" t="s">
        <v>311</v>
      </c>
      <c r="B148" s="266" t="s">
        <v>245</v>
      </c>
      <c r="C148" s="261">
        <v>0</v>
      </c>
      <c r="D148" s="261">
        <v>0</v>
      </c>
      <c r="E148" s="261">
        <v>0</v>
      </c>
      <c r="F148" s="261">
        <v>0</v>
      </c>
      <c r="G148" s="261">
        <v>0</v>
      </c>
      <c r="H148" s="261">
        <v>1</v>
      </c>
      <c r="I148" s="261">
        <v>0</v>
      </c>
      <c r="J148" s="261">
        <v>0</v>
      </c>
      <c r="K148" s="261">
        <v>0</v>
      </c>
      <c r="L148" s="261">
        <v>0</v>
      </c>
      <c r="M148" s="261">
        <v>0</v>
      </c>
      <c r="N148" s="261">
        <v>0</v>
      </c>
      <c r="O148" s="263">
        <v>0</v>
      </c>
      <c r="P148" s="263">
        <v>0</v>
      </c>
      <c r="Q148" s="263">
        <v>0</v>
      </c>
      <c r="R148" s="264">
        <v>0</v>
      </c>
      <c r="S148" s="267">
        <v>0</v>
      </c>
      <c r="T148" s="319">
        <f t="shared" si="2"/>
        <v>1</v>
      </c>
    </row>
    <row r="149" spans="1:20" x14ac:dyDescent="0.2">
      <c r="A149" s="321" t="s">
        <v>312</v>
      </c>
      <c r="B149" s="266" t="s">
        <v>50</v>
      </c>
      <c r="C149" s="261">
        <v>0</v>
      </c>
      <c r="D149" s="261">
        <v>0</v>
      </c>
      <c r="E149" s="261">
        <v>0</v>
      </c>
      <c r="F149" s="261">
        <v>0</v>
      </c>
      <c r="G149" s="261">
        <v>0</v>
      </c>
      <c r="H149" s="261">
        <v>0</v>
      </c>
      <c r="I149" s="261">
        <v>1</v>
      </c>
      <c r="J149" s="261">
        <v>0</v>
      </c>
      <c r="K149" s="261">
        <v>0</v>
      </c>
      <c r="L149" s="261">
        <v>0</v>
      </c>
      <c r="M149" s="261">
        <v>0</v>
      </c>
      <c r="N149" s="261">
        <v>0</v>
      </c>
      <c r="O149" s="263">
        <v>0</v>
      </c>
      <c r="P149" s="263">
        <v>0</v>
      </c>
      <c r="Q149" s="263">
        <v>0</v>
      </c>
      <c r="R149" s="264">
        <v>0</v>
      </c>
      <c r="S149" s="267">
        <v>0</v>
      </c>
      <c r="T149" s="319">
        <f t="shared" si="2"/>
        <v>1</v>
      </c>
    </row>
    <row r="150" spans="1:20" x14ac:dyDescent="0.2">
      <c r="A150" s="320" t="s">
        <v>313</v>
      </c>
      <c r="B150" s="266" t="s">
        <v>248</v>
      </c>
      <c r="C150" s="261">
        <v>0</v>
      </c>
      <c r="D150" s="261">
        <v>0</v>
      </c>
      <c r="E150" s="261">
        <v>0</v>
      </c>
      <c r="F150" s="261">
        <v>0</v>
      </c>
      <c r="G150" s="261">
        <v>0</v>
      </c>
      <c r="H150" s="261">
        <v>0</v>
      </c>
      <c r="I150" s="261">
        <v>1</v>
      </c>
      <c r="J150" s="261">
        <v>0</v>
      </c>
      <c r="K150" s="261">
        <v>0</v>
      </c>
      <c r="L150" s="261">
        <v>0</v>
      </c>
      <c r="M150" s="261">
        <v>0</v>
      </c>
      <c r="N150" s="261">
        <v>0</v>
      </c>
      <c r="O150" s="263">
        <v>0</v>
      </c>
      <c r="P150" s="263">
        <v>0</v>
      </c>
      <c r="Q150" s="263">
        <v>0</v>
      </c>
      <c r="R150" s="264">
        <v>0</v>
      </c>
      <c r="S150" s="267">
        <v>0</v>
      </c>
      <c r="T150" s="319">
        <f t="shared" si="2"/>
        <v>1</v>
      </c>
    </row>
    <row r="151" spans="1:20" x14ac:dyDescent="0.2">
      <c r="A151" s="321" t="s">
        <v>314</v>
      </c>
      <c r="B151" s="266" t="s">
        <v>250</v>
      </c>
      <c r="C151" s="261">
        <v>0</v>
      </c>
      <c r="D151" s="261">
        <v>0</v>
      </c>
      <c r="E151" s="261">
        <v>0</v>
      </c>
      <c r="F151" s="261">
        <v>0</v>
      </c>
      <c r="G151" s="261">
        <v>0</v>
      </c>
      <c r="H151" s="261">
        <v>0</v>
      </c>
      <c r="I151" s="261">
        <v>1</v>
      </c>
      <c r="J151" s="261">
        <v>0</v>
      </c>
      <c r="K151" s="261">
        <v>0</v>
      </c>
      <c r="L151" s="261">
        <v>0</v>
      </c>
      <c r="M151" s="261">
        <v>0</v>
      </c>
      <c r="N151" s="261">
        <v>0</v>
      </c>
      <c r="O151" s="263">
        <v>0</v>
      </c>
      <c r="P151" s="263">
        <v>0</v>
      </c>
      <c r="Q151" s="263">
        <v>0</v>
      </c>
      <c r="R151" s="264">
        <v>0</v>
      </c>
      <c r="S151" s="267">
        <v>0</v>
      </c>
      <c r="T151" s="319">
        <f t="shared" si="2"/>
        <v>1</v>
      </c>
    </row>
    <row r="152" spans="1:20" x14ac:dyDescent="0.2">
      <c r="A152" s="320" t="s">
        <v>315</v>
      </c>
      <c r="B152" s="266" t="s">
        <v>252</v>
      </c>
      <c r="C152" s="261">
        <v>0</v>
      </c>
      <c r="D152" s="261">
        <v>0</v>
      </c>
      <c r="E152" s="261">
        <v>0</v>
      </c>
      <c r="F152" s="261">
        <v>0</v>
      </c>
      <c r="G152" s="261">
        <v>0</v>
      </c>
      <c r="H152" s="261">
        <v>0</v>
      </c>
      <c r="I152" s="261">
        <v>1</v>
      </c>
      <c r="J152" s="261">
        <v>0</v>
      </c>
      <c r="K152" s="261">
        <v>0</v>
      </c>
      <c r="L152" s="261">
        <v>0</v>
      </c>
      <c r="M152" s="261">
        <v>0</v>
      </c>
      <c r="N152" s="261">
        <v>0</v>
      </c>
      <c r="O152" s="263">
        <v>0</v>
      </c>
      <c r="P152" s="263">
        <v>0</v>
      </c>
      <c r="Q152" s="263">
        <v>0</v>
      </c>
      <c r="R152" s="264">
        <v>0</v>
      </c>
      <c r="S152" s="267">
        <v>0</v>
      </c>
      <c r="T152" s="319">
        <f t="shared" si="2"/>
        <v>1</v>
      </c>
    </row>
    <row r="153" spans="1:20" x14ac:dyDescent="0.2">
      <c r="A153" s="321" t="s">
        <v>328</v>
      </c>
      <c r="B153" s="266" t="s">
        <v>256</v>
      </c>
      <c r="C153" s="261">
        <v>0</v>
      </c>
      <c r="D153" s="261">
        <v>0</v>
      </c>
      <c r="E153" s="261">
        <v>0</v>
      </c>
      <c r="F153" s="261">
        <v>0</v>
      </c>
      <c r="G153" s="261">
        <v>0</v>
      </c>
      <c r="H153" s="261">
        <v>0</v>
      </c>
      <c r="I153" s="261">
        <v>0</v>
      </c>
      <c r="J153" s="261">
        <v>1</v>
      </c>
      <c r="K153" s="261">
        <v>0</v>
      </c>
      <c r="L153" s="261">
        <v>0</v>
      </c>
      <c r="M153" s="261">
        <v>0</v>
      </c>
      <c r="N153" s="261">
        <v>0</v>
      </c>
      <c r="O153" s="263">
        <v>0</v>
      </c>
      <c r="P153" s="263">
        <v>0</v>
      </c>
      <c r="Q153" s="263">
        <v>0</v>
      </c>
      <c r="R153" s="264">
        <v>0</v>
      </c>
      <c r="S153" s="267">
        <v>0</v>
      </c>
      <c r="T153" s="319">
        <f t="shared" si="2"/>
        <v>1</v>
      </c>
    </row>
    <row r="154" spans="1:20" x14ac:dyDescent="0.2">
      <c r="A154" s="320" t="s">
        <v>331</v>
      </c>
      <c r="B154" s="266" t="s">
        <v>258</v>
      </c>
      <c r="C154" s="261">
        <v>0</v>
      </c>
      <c r="D154" s="261">
        <v>0</v>
      </c>
      <c r="E154" s="261">
        <v>0</v>
      </c>
      <c r="F154" s="261">
        <v>0</v>
      </c>
      <c r="G154" s="261">
        <v>0</v>
      </c>
      <c r="H154" s="261">
        <v>0</v>
      </c>
      <c r="I154" s="261">
        <v>0</v>
      </c>
      <c r="J154" s="261">
        <v>1</v>
      </c>
      <c r="K154" s="261">
        <v>0</v>
      </c>
      <c r="L154" s="261">
        <v>0</v>
      </c>
      <c r="M154" s="261">
        <v>0</v>
      </c>
      <c r="N154" s="261">
        <v>0</v>
      </c>
      <c r="O154" s="263">
        <v>0</v>
      </c>
      <c r="P154" s="263">
        <v>0</v>
      </c>
      <c r="Q154" s="263">
        <v>0</v>
      </c>
      <c r="R154" s="264">
        <v>0</v>
      </c>
      <c r="S154" s="267">
        <v>0</v>
      </c>
      <c r="T154" s="319">
        <f t="shared" si="2"/>
        <v>1</v>
      </c>
    </row>
    <row r="155" spans="1:20" x14ac:dyDescent="0.2">
      <c r="A155" s="321" t="s">
        <v>332</v>
      </c>
      <c r="B155" s="266" t="s">
        <v>260</v>
      </c>
      <c r="C155" s="261">
        <v>0</v>
      </c>
      <c r="D155" s="261">
        <v>0</v>
      </c>
      <c r="E155" s="261">
        <v>0</v>
      </c>
      <c r="F155" s="261">
        <v>0</v>
      </c>
      <c r="G155" s="261">
        <v>0</v>
      </c>
      <c r="H155" s="261">
        <v>0</v>
      </c>
      <c r="I155" s="261">
        <v>0</v>
      </c>
      <c r="J155" s="261">
        <v>1</v>
      </c>
      <c r="K155" s="261">
        <v>0</v>
      </c>
      <c r="L155" s="261">
        <v>0</v>
      </c>
      <c r="M155" s="261">
        <v>0</v>
      </c>
      <c r="N155" s="261">
        <v>0</v>
      </c>
      <c r="O155" s="263">
        <v>0</v>
      </c>
      <c r="P155" s="263">
        <v>0</v>
      </c>
      <c r="Q155" s="263">
        <v>0</v>
      </c>
      <c r="R155" s="264">
        <v>0</v>
      </c>
      <c r="S155" s="267">
        <v>0</v>
      </c>
      <c r="T155" s="319">
        <f t="shared" si="2"/>
        <v>1</v>
      </c>
    </row>
    <row r="156" spans="1:20" x14ac:dyDescent="0.2">
      <c r="A156" s="320" t="s">
        <v>334</v>
      </c>
      <c r="B156" s="266" t="s">
        <v>262</v>
      </c>
      <c r="C156" s="261">
        <v>0</v>
      </c>
      <c r="D156" s="261">
        <v>0</v>
      </c>
      <c r="E156" s="261">
        <v>0</v>
      </c>
      <c r="F156" s="261">
        <v>0</v>
      </c>
      <c r="G156" s="261">
        <v>0</v>
      </c>
      <c r="H156" s="261">
        <v>0</v>
      </c>
      <c r="I156" s="261">
        <v>0</v>
      </c>
      <c r="J156" s="262">
        <v>0</v>
      </c>
      <c r="K156" s="261">
        <v>1</v>
      </c>
      <c r="L156" s="261">
        <v>0</v>
      </c>
      <c r="M156" s="261">
        <v>0</v>
      </c>
      <c r="N156" s="261">
        <v>0</v>
      </c>
      <c r="O156" s="263">
        <v>0</v>
      </c>
      <c r="P156" s="263">
        <v>0</v>
      </c>
      <c r="Q156" s="263">
        <v>0</v>
      </c>
      <c r="R156" s="264">
        <v>0</v>
      </c>
      <c r="S156" s="267">
        <v>0</v>
      </c>
      <c r="T156" s="319">
        <f t="shared" si="2"/>
        <v>1</v>
      </c>
    </row>
    <row r="157" spans="1:20" x14ac:dyDescent="0.2">
      <c r="A157" s="321" t="s">
        <v>336</v>
      </c>
      <c r="B157" s="266" t="s">
        <v>267</v>
      </c>
      <c r="C157" s="261">
        <v>0</v>
      </c>
      <c r="D157" s="261">
        <v>0</v>
      </c>
      <c r="E157" s="261">
        <v>0</v>
      </c>
      <c r="F157" s="261">
        <v>0</v>
      </c>
      <c r="G157" s="261">
        <v>0</v>
      </c>
      <c r="H157" s="261">
        <v>0</v>
      </c>
      <c r="I157" s="261">
        <v>0</v>
      </c>
      <c r="J157" s="262">
        <v>0</v>
      </c>
      <c r="K157" s="261">
        <v>1</v>
      </c>
      <c r="L157" s="261">
        <v>0</v>
      </c>
      <c r="M157" s="261">
        <v>0</v>
      </c>
      <c r="N157" s="261">
        <v>0</v>
      </c>
      <c r="O157" s="263">
        <v>0</v>
      </c>
      <c r="P157" s="263">
        <v>0</v>
      </c>
      <c r="Q157" s="263">
        <v>0</v>
      </c>
      <c r="R157" s="264">
        <v>0</v>
      </c>
      <c r="S157" s="267">
        <v>0</v>
      </c>
      <c r="T157" s="319">
        <f t="shared" si="2"/>
        <v>1</v>
      </c>
    </row>
    <row r="158" spans="1:20" x14ac:dyDescent="0.2">
      <c r="A158" s="320" t="s">
        <v>339</v>
      </c>
      <c r="B158" s="301" t="s">
        <v>269</v>
      </c>
      <c r="C158" s="261">
        <v>0</v>
      </c>
      <c r="D158" s="261">
        <v>0</v>
      </c>
      <c r="E158" s="261">
        <v>0</v>
      </c>
      <c r="F158" s="261">
        <v>0</v>
      </c>
      <c r="G158" s="261">
        <v>0</v>
      </c>
      <c r="H158" s="261">
        <v>0</v>
      </c>
      <c r="I158" s="261">
        <v>0</v>
      </c>
      <c r="J158" s="262">
        <v>0</v>
      </c>
      <c r="K158" s="261">
        <v>1</v>
      </c>
      <c r="L158" s="261">
        <v>0</v>
      </c>
      <c r="M158" s="261">
        <v>0</v>
      </c>
      <c r="N158" s="261">
        <v>0</v>
      </c>
      <c r="O158" s="263">
        <v>0</v>
      </c>
      <c r="P158" s="263">
        <v>0</v>
      </c>
      <c r="Q158" s="263">
        <v>0</v>
      </c>
      <c r="R158" s="264">
        <v>0</v>
      </c>
      <c r="S158" s="267">
        <v>0</v>
      </c>
      <c r="T158" s="319">
        <f t="shared" si="2"/>
        <v>1</v>
      </c>
    </row>
    <row r="159" spans="1:20" x14ac:dyDescent="0.2">
      <c r="A159" s="321" t="s">
        <v>340</v>
      </c>
      <c r="B159" s="301" t="s">
        <v>271</v>
      </c>
      <c r="C159" s="261">
        <v>0</v>
      </c>
      <c r="D159" s="261">
        <v>0</v>
      </c>
      <c r="E159" s="261">
        <v>0</v>
      </c>
      <c r="F159" s="261">
        <v>0</v>
      </c>
      <c r="G159" s="261">
        <v>0</v>
      </c>
      <c r="H159" s="261">
        <v>0</v>
      </c>
      <c r="I159" s="261">
        <v>0</v>
      </c>
      <c r="J159" s="262">
        <v>0</v>
      </c>
      <c r="K159" s="261">
        <v>1</v>
      </c>
      <c r="L159" s="261">
        <v>0</v>
      </c>
      <c r="M159" s="261">
        <v>0</v>
      </c>
      <c r="N159" s="261">
        <v>0</v>
      </c>
      <c r="O159" s="263">
        <v>0</v>
      </c>
      <c r="P159" s="263">
        <v>0</v>
      </c>
      <c r="Q159" s="263">
        <v>0</v>
      </c>
      <c r="R159" s="264">
        <v>0</v>
      </c>
      <c r="S159" s="267">
        <v>0</v>
      </c>
      <c r="T159" s="319">
        <f t="shared" si="2"/>
        <v>1</v>
      </c>
    </row>
    <row r="160" spans="1:20" x14ac:dyDescent="0.2">
      <c r="A160" s="320" t="s">
        <v>348</v>
      </c>
      <c r="B160" s="301" t="s">
        <v>273</v>
      </c>
      <c r="C160" s="261">
        <v>0</v>
      </c>
      <c r="D160" s="261">
        <v>0</v>
      </c>
      <c r="E160" s="261">
        <v>0</v>
      </c>
      <c r="F160" s="261">
        <v>0</v>
      </c>
      <c r="G160" s="261">
        <v>0</v>
      </c>
      <c r="H160" s="261">
        <v>0</v>
      </c>
      <c r="I160" s="261">
        <v>0</v>
      </c>
      <c r="J160" s="262">
        <v>0</v>
      </c>
      <c r="K160" s="261">
        <v>1</v>
      </c>
      <c r="L160" s="261">
        <v>0</v>
      </c>
      <c r="M160" s="261">
        <v>0</v>
      </c>
      <c r="N160" s="261">
        <v>0</v>
      </c>
      <c r="O160" s="263">
        <v>0</v>
      </c>
      <c r="P160" s="263">
        <v>0</v>
      </c>
      <c r="Q160" s="263">
        <v>0</v>
      </c>
      <c r="R160" s="264">
        <v>0</v>
      </c>
      <c r="S160" s="267">
        <v>0</v>
      </c>
      <c r="T160" s="319">
        <f t="shared" si="2"/>
        <v>1</v>
      </c>
    </row>
    <row r="161" spans="1:20" x14ac:dyDescent="0.2">
      <c r="A161" s="321" t="s">
        <v>349</v>
      </c>
      <c r="B161" s="268" t="s">
        <v>282</v>
      </c>
      <c r="C161" s="261">
        <v>0</v>
      </c>
      <c r="D161" s="261">
        <v>0</v>
      </c>
      <c r="E161" s="261">
        <v>0</v>
      </c>
      <c r="F161" s="261">
        <v>0</v>
      </c>
      <c r="G161" s="261">
        <v>0</v>
      </c>
      <c r="H161" s="261">
        <v>0</v>
      </c>
      <c r="I161" s="261">
        <v>0</v>
      </c>
      <c r="J161" s="262">
        <v>0</v>
      </c>
      <c r="K161" s="261">
        <v>0</v>
      </c>
      <c r="L161" s="261">
        <f>'[18]Počet jezdců v etapě'!$AH$35</f>
        <v>1</v>
      </c>
      <c r="M161" s="261">
        <v>0</v>
      </c>
      <c r="N161" s="261">
        <v>0</v>
      </c>
      <c r="O161" s="263">
        <v>0</v>
      </c>
      <c r="P161" s="263">
        <v>0</v>
      </c>
      <c r="Q161" s="263">
        <v>0</v>
      </c>
      <c r="R161" s="264">
        <v>0</v>
      </c>
      <c r="S161" s="267">
        <v>0</v>
      </c>
      <c r="T161" s="319">
        <f t="shared" si="2"/>
        <v>1</v>
      </c>
    </row>
    <row r="162" spans="1:20" x14ac:dyDescent="0.2">
      <c r="A162" s="320" t="s">
        <v>350</v>
      </c>
      <c r="B162" s="268" t="s">
        <v>284</v>
      </c>
      <c r="C162" s="261">
        <v>0</v>
      </c>
      <c r="D162" s="261">
        <v>0</v>
      </c>
      <c r="E162" s="261">
        <v>0</v>
      </c>
      <c r="F162" s="261">
        <v>0</v>
      </c>
      <c r="G162" s="261">
        <v>0</v>
      </c>
      <c r="H162" s="261">
        <v>0</v>
      </c>
      <c r="I162" s="261">
        <v>0</v>
      </c>
      <c r="J162" s="262">
        <v>0</v>
      </c>
      <c r="K162" s="261">
        <v>0</v>
      </c>
      <c r="L162" s="261">
        <f>'[18]Počet jezdců v etapě'!$AH$36</f>
        <v>1</v>
      </c>
      <c r="M162" s="261">
        <v>0</v>
      </c>
      <c r="N162" s="261">
        <v>0</v>
      </c>
      <c r="O162" s="263">
        <v>0</v>
      </c>
      <c r="P162" s="263">
        <v>0</v>
      </c>
      <c r="Q162" s="263">
        <v>0</v>
      </c>
      <c r="R162" s="264">
        <v>0</v>
      </c>
      <c r="S162" s="267">
        <v>0</v>
      </c>
      <c r="T162" s="319">
        <f t="shared" si="2"/>
        <v>1</v>
      </c>
    </row>
    <row r="163" spans="1:20" x14ac:dyDescent="0.2">
      <c r="A163" s="321" t="s">
        <v>351</v>
      </c>
      <c r="B163" s="268" t="s">
        <v>285</v>
      </c>
      <c r="C163" s="261">
        <v>0</v>
      </c>
      <c r="D163" s="261">
        <v>0</v>
      </c>
      <c r="E163" s="261">
        <v>0</v>
      </c>
      <c r="F163" s="261">
        <v>0</v>
      </c>
      <c r="G163" s="261">
        <v>0</v>
      </c>
      <c r="H163" s="261">
        <v>0</v>
      </c>
      <c r="I163" s="261">
        <v>0</v>
      </c>
      <c r="J163" s="262">
        <v>0</v>
      </c>
      <c r="K163" s="261">
        <v>0</v>
      </c>
      <c r="L163" s="261">
        <f>'[18]Počet jezdců v etapě'!$AH$37</f>
        <v>1</v>
      </c>
      <c r="M163" s="261">
        <v>0</v>
      </c>
      <c r="N163" s="261">
        <v>0</v>
      </c>
      <c r="O163" s="263">
        <v>0</v>
      </c>
      <c r="P163" s="263">
        <v>0</v>
      </c>
      <c r="Q163" s="263">
        <v>0</v>
      </c>
      <c r="R163" s="264">
        <v>0</v>
      </c>
      <c r="S163" s="267">
        <v>0</v>
      </c>
      <c r="T163" s="319">
        <f t="shared" si="2"/>
        <v>1</v>
      </c>
    </row>
    <row r="164" spans="1:20" x14ac:dyDescent="0.2">
      <c r="A164" s="320" t="s">
        <v>352</v>
      </c>
      <c r="B164" s="268" t="s">
        <v>287</v>
      </c>
      <c r="C164" s="261">
        <v>0</v>
      </c>
      <c r="D164" s="261">
        <v>0</v>
      </c>
      <c r="E164" s="261">
        <v>0</v>
      </c>
      <c r="F164" s="261">
        <v>0</v>
      </c>
      <c r="G164" s="261">
        <v>0</v>
      </c>
      <c r="H164" s="261">
        <v>0</v>
      </c>
      <c r="I164" s="261">
        <v>0</v>
      </c>
      <c r="J164" s="262">
        <v>0</v>
      </c>
      <c r="K164" s="261">
        <v>0</v>
      </c>
      <c r="L164" s="261">
        <f>'[18]Počet jezdců v etapě'!$AH$39</f>
        <v>1</v>
      </c>
      <c r="M164" s="261">
        <v>0</v>
      </c>
      <c r="N164" s="261">
        <v>0</v>
      </c>
      <c r="O164" s="263">
        <v>0</v>
      </c>
      <c r="P164" s="263">
        <v>0</v>
      </c>
      <c r="Q164" s="263">
        <v>0</v>
      </c>
      <c r="R164" s="264">
        <v>0</v>
      </c>
      <c r="S164" s="267">
        <v>0</v>
      </c>
      <c r="T164" s="319">
        <f t="shared" si="2"/>
        <v>1</v>
      </c>
    </row>
    <row r="165" spans="1:20" x14ac:dyDescent="0.2">
      <c r="A165" s="321" t="s">
        <v>353</v>
      </c>
      <c r="B165" s="268" t="s">
        <v>289</v>
      </c>
      <c r="C165" s="261">
        <v>0</v>
      </c>
      <c r="D165" s="261">
        <v>0</v>
      </c>
      <c r="E165" s="261">
        <v>0</v>
      </c>
      <c r="F165" s="261">
        <v>0</v>
      </c>
      <c r="G165" s="261">
        <v>0</v>
      </c>
      <c r="H165" s="261">
        <v>0</v>
      </c>
      <c r="I165" s="261">
        <v>0</v>
      </c>
      <c r="J165" s="262">
        <v>0</v>
      </c>
      <c r="K165" s="261">
        <v>0</v>
      </c>
      <c r="L165" s="261">
        <f>'[18]Počet jezdců v etapě'!$AH$40</f>
        <v>1</v>
      </c>
      <c r="M165" s="261">
        <v>0</v>
      </c>
      <c r="N165" s="261">
        <v>0</v>
      </c>
      <c r="O165" s="263">
        <v>0</v>
      </c>
      <c r="P165" s="263">
        <v>0</v>
      </c>
      <c r="Q165" s="263">
        <v>0</v>
      </c>
      <c r="R165" s="264">
        <v>0</v>
      </c>
      <c r="S165" s="267">
        <v>0</v>
      </c>
      <c r="T165" s="319">
        <f t="shared" si="2"/>
        <v>1</v>
      </c>
    </row>
    <row r="166" spans="1:20" x14ac:dyDescent="0.2">
      <c r="A166" s="320" t="s">
        <v>360</v>
      </c>
      <c r="B166" s="268" t="s">
        <v>293</v>
      </c>
      <c r="C166" s="261">
        <v>0</v>
      </c>
      <c r="D166" s="261">
        <v>0</v>
      </c>
      <c r="E166" s="261">
        <v>0</v>
      </c>
      <c r="F166" s="261">
        <v>0</v>
      </c>
      <c r="G166" s="261">
        <v>0</v>
      </c>
      <c r="H166" s="261">
        <v>0</v>
      </c>
      <c r="I166" s="261">
        <v>0</v>
      </c>
      <c r="J166" s="262">
        <v>0</v>
      </c>
      <c r="K166" s="261">
        <v>0</v>
      </c>
      <c r="L166" s="261">
        <f>'[18]Počet jezdců v etapě'!$AH$47</f>
        <v>1</v>
      </c>
      <c r="M166" s="261">
        <v>0</v>
      </c>
      <c r="N166" s="261">
        <v>0</v>
      </c>
      <c r="O166" s="263">
        <v>0</v>
      </c>
      <c r="P166" s="263">
        <v>0</v>
      </c>
      <c r="Q166" s="263">
        <v>0</v>
      </c>
      <c r="R166" s="264">
        <v>0</v>
      </c>
      <c r="S166" s="267">
        <v>0</v>
      </c>
      <c r="T166" s="319">
        <f t="shared" si="2"/>
        <v>1</v>
      </c>
    </row>
    <row r="167" spans="1:20" x14ac:dyDescent="0.2">
      <c r="A167" s="321" t="s">
        <v>361</v>
      </c>
      <c r="B167" s="268" t="s">
        <v>292</v>
      </c>
      <c r="C167" s="261">
        <v>0</v>
      </c>
      <c r="D167" s="261">
        <v>0</v>
      </c>
      <c r="E167" s="261">
        <v>0</v>
      </c>
      <c r="F167" s="261">
        <v>0</v>
      </c>
      <c r="G167" s="261">
        <v>0</v>
      </c>
      <c r="H167" s="261">
        <v>0</v>
      </c>
      <c r="I167" s="261">
        <v>0</v>
      </c>
      <c r="J167" s="262">
        <v>0</v>
      </c>
      <c r="K167" s="261">
        <v>0</v>
      </c>
      <c r="L167" s="261">
        <f>'[18]Počet jezdců v etapě'!$AH$46</f>
        <v>1</v>
      </c>
      <c r="M167" s="261">
        <v>0</v>
      </c>
      <c r="N167" s="261">
        <v>0</v>
      </c>
      <c r="O167" s="263">
        <v>0</v>
      </c>
      <c r="P167" s="263">
        <v>0</v>
      </c>
      <c r="Q167" s="263">
        <v>0</v>
      </c>
      <c r="R167" s="264">
        <v>0</v>
      </c>
      <c r="S167" s="267">
        <v>0</v>
      </c>
      <c r="T167" s="319">
        <f t="shared" si="2"/>
        <v>1</v>
      </c>
    </row>
    <row r="168" spans="1:20" x14ac:dyDescent="0.2">
      <c r="A168" s="320" t="s">
        <v>362</v>
      </c>
      <c r="B168" s="268" t="s">
        <v>294</v>
      </c>
      <c r="C168" s="261">
        <v>0</v>
      </c>
      <c r="D168" s="261">
        <v>0</v>
      </c>
      <c r="E168" s="261">
        <v>0</v>
      </c>
      <c r="F168" s="261">
        <v>0</v>
      </c>
      <c r="G168" s="261">
        <v>0</v>
      </c>
      <c r="H168" s="261">
        <v>0</v>
      </c>
      <c r="I168" s="261">
        <v>0</v>
      </c>
      <c r="J168" s="262">
        <v>0</v>
      </c>
      <c r="K168" s="261">
        <v>0</v>
      </c>
      <c r="L168" s="261">
        <f>'[18]Počet jezdců v etapě'!$AH$49</f>
        <v>1</v>
      </c>
      <c r="M168" s="261">
        <v>0</v>
      </c>
      <c r="N168" s="261">
        <v>0</v>
      </c>
      <c r="O168" s="263">
        <v>0</v>
      </c>
      <c r="P168" s="263">
        <v>0</v>
      </c>
      <c r="Q168" s="263">
        <v>0</v>
      </c>
      <c r="R168" s="264">
        <v>0</v>
      </c>
      <c r="S168" s="267">
        <v>0</v>
      </c>
      <c r="T168" s="319">
        <f t="shared" si="2"/>
        <v>1</v>
      </c>
    </row>
    <row r="169" spans="1:20" x14ac:dyDescent="0.2">
      <c r="A169" s="321" t="s">
        <v>373</v>
      </c>
      <c r="B169" s="268" t="s">
        <v>297</v>
      </c>
      <c r="C169" s="272">
        <v>0</v>
      </c>
      <c r="D169" s="261">
        <v>0</v>
      </c>
      <c r="E169" s="261">
        <v>0</v>
      </c>
      <c r="F169" s="261">
        <v>0</v>
      </c>
      <c r="G169" s="261">
        <v>0</v>
      </c>
      <c r="H169" s="261">
        <v>0</v>
      </c>
      <c r="I169" s="261">
        <v>0</v>
      </c>
      <c r="J169" s="262">
        <v>0</v>
      </c>
      <c r="K169" s="261">
        <v>0</v>
      </c>
      <c r="L169" s="261">
        <f>'[18]Počet jezdců v etapě'!$AH$51</f>
        <v>1</v>
      </c>
      <c r="M169" s="261">
        <v>0</v>
      </c>
      <c r="N169" s="261">
        <v>0</v>
      </c>
      <c r="O169" s="263">
        <v>0</v>
      </c>
      <c r="P169" s="263">
        <v>0</v>
      </c>
      <c r="Q169" s="263">
        <v>0</v>
      </c>
      <c r="R169" s="264">
        <v>0</v>
      </c>
      <c r="S169" s="267">
        <v>0</v>
      </c>
      <c r="T169" s="319">
        <f t="shared" si="2"/>
        <v>1</v>
      </c>
    </row>
    <row r="170" spans="1:20" x14ac:dyDescent="0.2">
      <c r="A170" s="320" t="s">
        <v>374</v>
      </c>
      <c r="B170" s="265" t="str">
        <f>'[3]Počet jezdců v etapě'!$B$44</f>
        <v xml:space="preserve"> Mrázek </v>
      </c>
      <c r="C170" s="261">
        <v>0</v>
      </c>
      <c r="D170" s="261">
        <v>0</v>
      </c>
      <c r="E170" s="261">
        <v>0</v>
      </c>
      <c r="F170" s="261">
        <v>0</v>
      </c>
      <c r="G170" s="261">
        <v>0</v>
      </c>
      <c r="H170" s="261">
        <v>0</v>
      </c>
      <c r="I170" s="261">
        <v>0</v>
      </c>
      <c r="J170" s="262">
        <v>0</v>
      </c>
      <c r="K170" s="261">
        <v>0</v>
      </c>
      <c r="L170" s="261">
        <v>0</v>
      </c>
      <c r="M170" s="261">
        <f>'[3]Počet jezdců v etapě'!$AH$44</f>
        <v>1</v>
      </c>
      <c r="N170" s="261">
        <v>0</v>
      </c>
      <c r="O170" s="263">
        <v>0</v>
      </c>
      <c r="P170" s="263">
        <v>0</v>
      </c>
      <c r="Q170" s="263">
        <v>0</v>
      </c>
      <c r="R170" s="264">
        <v>0</v>
      </c>
      <c r="S170" s="267">
        <v>0</v>
      </c>
      <c r="T170" s="319">
        <f t="shared" si="2"/>
        <v>1</v>
      </c>
    </row>
    <row r="171" spans="1:20" x14ac:dyDescent="0.2">
      <c r="A171" s="321" t="s">
        <v>377</v>
      </c>
      <c r="B171" s="260" t="str">
        <f>'[3]Počet jezdců v etapě'!$B$49</f>
        <v>Polík</v>
      </c>
      <c r="C171" s="272">
        <v>0</v>
      </c>
      <c r="D171" s="272">
        <v>0</v>
      </c>
      <c r="E171" s="272">
        <v>0</v>
      </c>
      <c r="F171" s="272">
        <v>0</v>
      </c>
      <c r="G171" s="272">
        <v>0</v>
      </c>
      <c r="H171" s="272">
        <v>0</v>
      </c>
      <c r="I171" s="272">
        <v>0</v>
      </c>
      <c r="J171" s="273">
        <v>0</v>
      </c>
      <c r="K171" s="272">
        <v>0</v>
      </c>
      <c r="L171" s="272">
        <v>0</v>
      </c>
      <c r="M171" s="272">
        <f>'[3]Počet jezdců v etapě'!$AH$49</f>
        <v>1</v>
      </c>
      <c r="N171" s="272">
        <v>0</v>
      </c>
      <c r="O171" s="274">
        <v>0</v>
      </c>
      <c r="P171" s="263">
        <v>0</v>
      </c>
      <c r="Q171" s="263">
        <v>0</v>
      </c>
      <c r="R171" s="264">
        <v>0</v>
      </c>
      <c r="S171" s="267">
        <v>0</v>
      </c>
      <c r="T171" s="319">
        <f t="shared" si="2"/>
        <v>1</v>
      </c>
    </row>
    <row r="172" spans="1:20" x14ac:dyDescent="0.2">
      <c r="A172" s="320" t="s">
        <v>378</v>
      </c>
      <c r="B172" s="260" t="str">
        <f>'[3]Počet jezdců v etapě'!$B$50</f>
        <v>Tůma</v>
      </c>
      <c r="C172" s="261">
        <v>0</v>
      </c>
      <c r="D172" s="261">
        <v>0</v>
      </c>
      <c r="E172" s="261">
        <v>0</v>
      </c>
      <c r="F172" s="261">
        <v>0</v>
      </c>
      <c r="G172" s="261">
        <v>0</v>
      </c>
      <c r="H172" s="261">
        <v>0</v>
      </c>
      <c r="I172" s="261">
        <v>0</v>
      </c>
      <c r="J172" s="262">
        <v>0</v>
      </c>
      <c r="K172" s="261">
        <v>0</v>
      </c>
      <c r="L172" s="261">
        <v>0</v>
      </c>
      <c r="M172" s="261">
        <f>'[3]Počet jezdců v etapě'!$AH$50</f>
        <v>1</v>
      </c>
      <c r="N172" s="261">
        <v>0</v>
      </c>
      <c r="O172" s="263">
        <v>0</v>
      </c>
      <c r="P172" s="263">
        <v>0</v>
      </c>
      <c r="Q172" s="263">
        <v>0</v>
      </c>
      <c r="R172" s="264">
        <v>0</v>
      </c>
      <c r="S172" s="267">
        <v>0</v>
      </c>
      <c r="T172" s="319">
        <f t="shared" si="2"/>
        <v>1</v>
      </c>
    </row>
    <row r="173" spans="1:20" x14ac:dyDescent="0.2">
      <c r="A173" s="321" t="s">
        <v>381</v>
      </c>
      <c r="B173" s="260" t="str">
        <f>'[3]Počet jezdců v etapě'!$B$53</f>
        <v>Dominik DM</v>
      </c>
      <c r="C173" s="272">
        <v>0</v>
      </c>
      <c r="D173" s="272">
        <v>0</v>
      </c>
      <c r="E173" s="272">
        <v>0</v>
      </c>
      <c r="F173" s="272">
        <v>0</v>
      </c>
      <c r="G173" s="272">
        <v>0</v>
      </c>
      <c r="H173" s="272">
        <v>0</v>
      </c>
      <c r="I173" s="272">
        <v>0</v>
      </c>
      <c r="J173" s="273">
        <v>0</v>
      </c>
      <c r="K173" s="272">
        <v>0</v>
      </c>
      <c r="L173" s="272">
        <v>0</v>
      </c>
      <c r="M173" s="272">
        <f>'[3]Počet jezdců v etapě'!$AH$53</f>
        <v>1</v>
      </c>
      <c r="N173" s="272">
        <v>0</v>
      </c>
      <c r="O173" s="274">
        <v>0</v>
      </c>
      <c r="P173" s="263">
        <v>0</v>
      </c>
      <c r="Q173" s="263">
        <v>0</v>
      </c>
      <c r="R173" s="264">
        <v>0</v>
      </c>
      <c r="S173" s="267">
        <v>0</v>
      </c>
      <c r="T173" s="319">
        <f t="shared" si="2"/>
        <v>1</v>
      </c>
    </row>
    <row r="174" spans="1:20" x14ac:dyDescent="0.2">
      <c r="A174" s="320" t="s">
        <v>382</v>
      </c>
      <c r="B174" s="260" t="str">
        <f>'[3]Počet jezdců v etapě'!$B$55</f>
        <v>Mikl</v>
      </c>
      <c r="C174" s="261">
        <v>0</v>
      </c>
      <c r="D174" s="261">
        <v>0</v>
      </c>
      <c r="E174" s="261">
        <v>0</v>
      </c>
      <c r="F174" s="261">
        <v>0</v>
      </c>
      <c r="G174" s="261">
        <v>0</v>
      </c>
      <c r="H174" s="261">
        <v>0</v>
      </c>
      <c r="I174" s="261">
        <v>0</v>
      </c>
      <c r="J174" s="262">
        <v>0</v>
      </c>
      <c r="K174" s="261">
        <v>0</v>
      </c>
      <c r="L174" s="261">
        <v>0</v>
      </c>
      <c r="M174" s="261">
        <f>'[3]Počet jezdců v etapě'!$AH$53</f>
        <v>1</v>
      </c>
      <c r="N174" s="261">
        <v>0</v>
      </c>
      <c r="O174" s="263">
        <v>0</v>
      </c>
      <c r="P174" s="263">
        <v>0</v>
      </c>
      <c r="Q174" s="263">
        <v>0</v>
      </c>
      <c r="R174" s="264">
        <v>0</v>
      </c>
      <c r="S174" s="267">
        <v>0</v>
      </c>
      <c r="T174" s="319">
        <f t="shared" si="2"/>
        <v>1</v>
      </c>
    </row>
    <row r="175" spans="1:20" x14ac:dyDescent="0.2">
      <c r="A175" s="321" t="s">
        <v>385</v>
      </c>
      <c r="B175" s="260" t="s">
        <v>333</v>
      </c>
      <c r="C175" s="261">
        <v>0</v>
      </c>
      <c r="D175" s="261">
        <v>0</v>
      </c>
      <c r="E175" s="261">
        <v>0</v>
      </c>
      <c r="F175" s="261">
        <v>0</v>
      </c>
      <c r="G175" s="261">
        <v>0</v>
      </c>
      <c r="H175" s="261">
        <v>0</v>
      </c>
      <c r="I175" s="261">
        <v>0</v>
      </c>
      <c r="J175" s="262">
        <v>0</v>
      </c>
      <c r="K175" s="261">
        <v>0</v>
      </c>
      <c r="L175" s="261">
        <v>0</v>
      </c>
      <c r="M175" s="261">
        <v>0</v>
      </c>
      <c r="N175" s="261">
        <v>1</v>
      </c>
      <c r="O175" s="263">
        <v>0</v>
      </c>
      <c r="P175" s="263">
        <v>0</v>
      </c>
      <c r="Q175" s="263">
        <v>0</v>
      </c>
      <c r="R175" s="264">
        <v>0</v>
      </c>
      <c r="S175" s="267">
        <v>0</v>
      </c>
      <c r="T175" s="319">
        <f t="shared" si="2"/>
        <v>1</v>
      </c>
    </row>
    <row r="176" spans="1:20" x14ac:dyDescent="0.2">
      <c r="A176" s="320" t="s">
        <v>386</v>
      </c>
      <c r="B176" s="260" t="s">
        <v>335</v>
      </c>
      <c r="C176" s="261">
        <v>0</v>
      </c>
      <c r="D176" s="261">
        <v>0</v>
      </c>
      <c r="E176" s="261">
        <v>0</v>
      </c>
      <c r="F176" s="261">
        <v>0</v>
      </c>
      <c r="G176" s="261">
        <v>0</v>
      </c>
      <c r="H176" s="261">
        <v>0</v>
      </c>
      <c r="I176" s="261">
        <v>0</v>
      </c>
      <c r="J176" s="262">
        <v>0</v>
      </c>
      <c r="K176" s="261">
        <v>0</v>
      </c>
      <c r="L176" s="261">
        <v>0</v>
      </c>
      <c r="M176" s="261">
        <v>0</v>
      </c>
      <c r="N176" s="261">
        <v>1</v>
      </c>
      <c r="O176" s="263">
        <v>0</v>
      </c>
      <c r="P176" s="263">
        <v>0</v>
      </c>
      <c r="Q176" s="263">
        <v>0</v>
      </c>
      <c r="R176" s="264">
        <v>0</v>
      </c>
      <c r="S176" s="267">
        <v>0</v>
      </c>
      <c r="T176" s="319">
        <f t="shared" si="2"/>
        <v>1</v>
      </c>
    </row>
    <row r="177" spans="1:20" x14ac:dyDescent="0.2">
      <c r="A177" s="321" t="s">
        <v>388</v>
      </c>
      <c r="B177" s="260" t="s">
        <v>337</v>
      </c>
      <c r="C177" s="261">
        <v>0</v>
      </c>
      <c r="D177" s="261">
        <v>0</v>
      </c>
      <c r="E177" s="261">
        <v>0</v>
      </c>
      <c r="F177" s="261">
        <v>0</v>
      </c>
      <c r="G177" s="261">
        <v>0</v>
      </c>
      <c r="H177" s="261">
        <v>0</v>
      </c>
      <c r="I177" s="261">
        <v>0</v>
      </c>
      <c r="J177" s="262">
        <v>0</v>
      </c>
      <c r="K177" s="261">
        <v>0</v>
      </c>
      <c r="L177" s="261">
        <v>0</v>
      </c>
      <c r="M177" s="261">
        <v>0</v>
      </c>
      <c r="N177" s="261">
        <v>1</v>
      </c>
      <c r="O177" s="263">
        <v>0</v>
      </c>
      <c r="P177" s="263">
        <v>0</v>
      </c>
      <c r="Q177" s="263">
        <v>0</v>
      </c>
      <c r="R177" s="264">
        <v>0</v>
      </c>
      <c r="S177" s="267">
        <v>0</v>
      </c>
      <c r="T177" s="319">
        <f t="shared" si="2"/>
        <v>1</v>
      </c>
    </row>
    <row r="178" spans="1:20" x14ac:dyDescent="0.2">
      <c r="A178" s="320" t="s">
        <v>399</v>
      </c>
      <c r="B178" s="260" t="s">
        <v>341</v>
      </c>
      <c r="C178" s="261">
        <v>0</v>
      </c>
      <c r="D178" s="261">
        <v>0</v>
      </c>
      <c r="E178" s="261">
        <v>0</v>
      </c>
      <c r="F178" s="261">
        <v>0</v>
      </c>
      <c r="G178" s="261">
        <v>0</v>
      </c>
      <c r="H178" s="261">
        <v>0</v>
      </c>
      <c r="I178" s="261">
        <v>0</v>
      </c>
      <c r="J178" s="262">
        <v>0</v>
      </c>
      <c r="K178" s="261">
        <v>0</v>
      </c>
      <c r="L178" s="261">
        <v>0</v>
      </c>
      <c r="M178" s="261">
        <v>0</v>
      </c>
      <c r="N178" s="261">
        <v>1</v>
      </c>
      <c r="O178" s="263">
        <v>0</v>
      </c>
      <c r="P178" s="263">
        <v>0</v>
      </c>
      <c r="Q178" s="263">
        <v>0</v>
      </c>
      <c r="R178" s="264">
        <v>0</v>
      </c>
      <c r="S178" s="267">
        <v>0</v>
      </c>
      <c r="T178" s="319">
        <f t="shared" si="2"/>
        <v>1</v>
      </c>
    </row>
    <row r="179" spans="1:20" x14ac:dyDescent="0.2">
      <c r="A179" s="321" t="s">
        <v>400</v>
      </c>
      <c r="B179" s="268" t="s">
        <v>357</v>
      </c>
      <c r="C179" s="261">
        <v>0</v>
      </c>
      <c r="D179" s="261">
        <v>0</v>
      </c>
      <c r="E179" s="261">
        <v>0</v>
      </c>
      <c r="F179" s="261">
        <v>0</v>
      </c>
      <c r="G179" s="261">
        <v>0</v>
      </c>
      <c r="H179" s="261">
        <v>0</v>
      </c>
      <c r="I179" s="261">
        <v>0</v>
      </c>
      <c r="J179" s="262">
        <v>0</v>
      </c>
      <c r="K179" s="261">
        <v>0</v>
      </c>
      <c r="L179" s="261">
        <v>0</v>
      </c>
      <c r="M179" s="261">
        <v>0</v>
      </c>
      <c r="N179" s="261">
        <v>0</v>
      </c>
      <c r="O179" s="263">
        <f>'[11]Počet jezdců v etapě'!$AH$39</f>
        <v>1</v>
      </c>
      <c r="P179" s="263">
        <v>0</v>
      </c>
      <c r="Q179" s="263">
        <v>0</v>
      </c>
      <c r="R179" s="264">
        <v>0</v>
      </c>
      <c r="S179" s="267">
        <v>0</v>
      </c>
      <c r="T179" s="319">
        <f t="shared" si="2"/>
        <v>1</v>
      </c>
    </row>
    <row r="180" spans="1:20" x14ac:dyDescent="0.2">
      <c r="A180" s="320" t="s">
        <v>401</v>
      </c>
      <c r="B180" s="268" t="s">
        <v>358</v>
      </c>
      <c r="C180" s="261">
        <v>0</v>
      </c>
      <c r="D180" s="261">
        <v>0</v>
      </c>
      <c r="E180" s="261">
        <v>0</v>
      </c>
      <c r="F180" s="261">
        <v>0</v>
      </c>
      <c r="G180" s="261">
        <v>0</v>
      </c>
      <c r="H180" s="261">
        <v>0</v>
      </c>
      <c r="I180" s="261">
        <v>0</v>
      </c>
      <c r="J180" s="262">
        <v>0</v>
      </c>
      <c r="K180" s="261">
        <v>0</v>
      </c>
      <c r="L180" s="261">
        <v>0</v>
      </c>
      <c r="M180" s="261">
        <v>0</v>
      </c>
      <c r="N180" s="261">
        <v>0</v>
      </c>
      <c r="O180" s="263">
        <f>'[11]Počet jezdců v etapě'!$AH$43</f>
        <v>1</v>
      </c>
      <c r="P180" s="263">
        <v>0</v>
      </c>
      <c r="Q180" s="263">
        <v>0</v>
      </c>
      <c r="R180" s="264">
        <v>0</v>
      </c>
      <c r="S180" s="267">
        <v>0</v>
      </c>
      <c r="T180" s="319">
        <f t="shared" si="2"/>
        <v>1</v>
      </c>
    </row>
    <row r="181" spans="1:20" x14ac:dyDescent="0.2">
      <c r="A181" s="321" t="s">
        <v>402</v>
      </c>
      <c r="B181" s="268" t="s">
        <v>359</v>
      </c>
      <c r="C181" s="261">
        <v>0</v>
      </c>
      <c r="D181" s="261">
        <v>0</v>
      </c>
      <c r="E181" s="261">
        <v>0</v>
      </c>
      <c r="F181" s="261">
        <v>0</v>
      </c>
      <c r="G181" s="261">
        <v>0</v>
      </c>
      <c r="H181" s="261">
        <v>0</v>
      </c>
      <c r="I181" s="261">
        <v>0</v>
      </c>
      <c r="J181" s="262">
        <v>0</v>
      </c>
      <c r="K181" s="261">
        <v>0</v>
      </c>
      <c r="L181" s="261">
        <v>0</v>
      </c>
      <c r="M181" s="261">
        <v>0</v>
      </c>
      <c r="N181" s="261">
        <v>0</v>
      </c>
      <c r="O181" s="263">
        <f>'[11]Počet jezdců v etapě'!$AH$43</f>
        <v>1</v>
      </c>
      <c r="P181" s="263">
        <v>0</v>
      </c>
      <c r="Q181" s="263">
        <v>0</v>
      </c>
      <c r="R181" s="264">
        <v>0</v>
      </c>
      <c r="S181" s="267">
        <v>0</v>
      </c>
      <c r="T181" s="319">
        <f t="shared" si="2"/>
        <v>1</v>
      </c>
    </row>
    <row r="182" spans="1:20" x14ac:dyDescent="0.2">
      <c r="A182" s="320" t="s">
        <v>403</v>
      </c>
      <c r="B182" s="268" t="s">
        <v>368</v>
      </c>
      <c r="C182" s="261">
        <v>0</v>
      </c>
      <c r="D182" s="261">
        <v>0</v>
      </c>
      <c r="E182" s="261">
        <v>0</v>
      </c>
      <c r="F182" s="261">
        <v>0</v>
      </c>
      <c r="G182" s="261">
        <v>0</v>
      </c>
      <c r="H182" s="261">
        <v>0</v>
      </c>
      <c r="I182" s="261">
        <v>0</v>
      </c>
      <c r="J182" s="262">
        <v>0</v>
      </c>
      <c r="K182" s="261">
        <v>0</v>
      </c>
      <c r="L182" s="261">
        <v>0</v>
      </c>
      <c r="M182" s="261">
        <v>0</v>
      </c>
      <c r="N182" s="261">
        <v>0</v>
      </c>
      <c r="O182" s="263">
        <f>'[11]Počet jezdců v etapě'!$AH$43</f>
        <v>1</v>
      </c>
      <c r="P182" s="263">
        <v>0</v>
      </c>
      <c r="Q182" s="263">
        <v>0</v>
      </c>
      <c r="R182" s="264">
        <v>0</v>
      </c>
      <c r="S182" s="267">
        <v>0</v>
      </c>
      <c r="T182" s="319">
        <f t="shared" si="2"/>
        <v>1</v>
      </c>
    </row>
    <row r="183" spans="1:20" x14ac:dyDescent="0.2">
      <c r="A183" s="321" t="s">
        <v>404</v>
      </c>
      <c r="B183" s="268" t="s">
        <v>363</v>
      </c>
      <c r="C183" s="261">
        <v>0</v>
      </c>
      <c r="D183" s="261">
        <v>0</v>
      </c>
      <c r="E183" s="261">
        <v>0</v>
      </c>
      <c r="F183" s="261">
        <v>0</v>
      </c>
      <c r="G183" s="261">
        <v>0</v>
      </c>
      <c r="H183" s="261">
        <v>0</v>
      </c>
      <c r="I183" s="261">
        <v>0</v>
      </c>
      <c r="J183" s="262">
        <v>0</v>
      </c>
      <c r="K183" s="261">
        <v>0</v>
      </c>
      <c r="L183" s="261">
        <v>0</v>
      </c>
      <c r="M183" s="261">
        <v>0</v>
      </c>
      <c r="N183" s="261">
        <v>0</v>
      </c>
      <c r="O183" s="263">
        <f>'[11]Počet jezdců v etapě'!$AH$43</f>
        <v>1</v>
      </c>
      <c r="P183" s="263">
        <v>0</v>
      </c>
      <c r="Q183" s="263">
        <v>0</v>
      </c>
      <c r="R183" s="264">
        <v>0</v>
      </c>
      <c r="S183" s="267">
        <v>0</v>
      </c>
      <c r="T183" s="319">
        <f t="shared" si="2"/>
        <v>1</v>
      </c>
    </row>
    <row r="184" spans="1:20" x14ac:dyDescent="0.2">
      <c r="A184" s="320" t="s">
        <v>405</v>
      </c>
      <c r="B184" s="268" t="s">
        <v>364</v>
      </c>
      <c r="C184" s="261">
        <v>0</v>
      </c>
      <c r="D184" s="261">
        <v>0</v>
      </c>
      <c r="E184" s="261">
        <v>0</v>
      </c>
      <c r="F184" s="261">
        <v>0</v>
      </c>
      <c r="G184" s="261">
        <v>0</v>
      </c>
      <c r="H184" s="261">
        <v>0</v>
      </c>
      <c r="I184" s="261">
        <v>0</v>
      </c>
      <c r="J184" s="262">
        <v>0</v>
      </c>
      <c r="K184" s="261">
        <v>0</v>
      </c>
      <c r="L184" s="261">
        <v>0</v>
      </c>
      <c r="M184" s="261">
        <v>0</v>
      </c>
      <c r="N184" s="261">
        <v>0</v>
      </c>
      <c r="O184" s="263">
        <f>'[11]Počet jezdců v etapě'!$AH$43</f>
        <v>1</v>
      </c>
      <c r="P184" s="263">
        <v>0</v>
      </c>
      <c r="Q184" s="263">
        <v>0</v>
      </c>
      <c r="R184" s="264">
        <v>0</v>
      </c>
      <c r="S184" s="267">
        <v>0</v>
      </c>
      <c r="T184" s="319">
        <f t="shared" si="2"/>
        <v>1</v>
      </c>
    </row>
    <row r="185" spans="1:20" x14ac:dyDescent="0.2">
      <c r="A185" s="321" t="s">
        <v>413</v>
      </c>
      <c r="B185" s="268" t="s">
        <v>365</v>
      </c>
      <c r="C185" s="261">
        <v>0</v>
      </c>
      <c r="D185" s="261">
        <v>0</v>
      </c>
      <c r="E185" s="261">
        <v>0</v>
      </c>
      <c r="F185" s="261">
        <v>0</v>
      </c>
      <c r="G185" s="261">
        <v>0</v>
      </c>
      <c r="H185" s="261">
        <v>0</v>
      </c>
      <c r="I185" s="261">
        <v>0</v>
      </c>
      <c r="J185" s="262">
        <v>0</v>
      </c>
      <c r="K185" s="261">
        <v>0</v>
      </c>
      <c r="L185" s="261">
        <v>0</v>
      </c>
      <c r="M185" s="261">
        <v>0</v>
      </c>
      <c r="N185" s="261">
        <v>0</v>
      </c>
      <c r="O185" s="263">
        <f>'[11]Počet jezdců v etapě'!$AH$43</f>
        <v>1</v>
      </c>
      <c r="P185" s="263">
        <v>0</v>
      </c>
      <c r="Q185" s="263">
        <v>0</v>
      </c>
      <c r="R185" s="264">
        <v>0</v>
      </c>
      <c r="S185" s="267">
        <v>0</v>
      </c>
      <c r="T185" s="319">
        <f t="shared" si="2"/>
        <v>1</v>
      </c>
    </row>
    <row r="186" spans="1:20" x14ac:dyDescent="0.2">
      <c r="A186" s="320" t="s">
        <v>414</v>
      </c>
      <c r="B186" s="268" t="s">
        <v>366</v>
      </c>
      <c r="C186" s="261">
        <v>0</v>
      </c>
      <c r="D186" s="261">
        <v>0</v>
      </c>
      <c r="E186" s="261">
        <v>0</v>
      </c>
      <c r="F186" s="261">
        <v>0</v>
      </c>
      <c r="G186" s="261">
        <v>0</v>
      </c>
      <c r="H186" s="261">
        <v>0</v>
      </c>
      <c r="I186" s="261">
        <v>0</v>
      </c>
      <c r="J186" s="262">
        <v>0</v>
      </c>
      <c r="K186" s="261">
        <v>0</v>
      </c>
      <c r="L186" s="261">
        <v>0</v>
      </c>
      <c r="M186" s="261">
        <v>0</v>
      </c>
      <c r="N186" s="261">
        <v>0</v>
      </c>
      <c r="O186" s="263">
        <f>'[11]Počet jezdců v etapě'!$AH$43</f>
        <v>1</v>
      </c>
      <c r="P186" s="263">
        <v>0</v>
      </c>
      <c r="Q186" s="263">
        <v>0</v>
      </c>
      <c r="R186" s="264">
        <v>0</v>
      </c>
      <c r="S186" s="267">
        <v>0</v>
      </c>
      <c r="T186" s="319">
        <f t="shared" si="2"/>
        <v>1</v>
      </c>
    </row>
    <row r="187" spans="1:20" x14ac:dyDescent="0.2">
      <c r="A187" s="321" t="s">
        <v>415</v>
      </c>
      <c r="B187" s="265" t="s">
        <v>376</v>
      </c>
      <c r="C187" s="261">
        <v>0</v>
      </c>
      <c r="D187" s="261">
        <v>0</v>
      </c>
      <c r="E187" s="261">
        <v>0</v>
      </c>
      <c r="F187" s="261">
        <v>0</v>
      </c>
      <c r="G187" s="261">
        <v>0</v>
      </c>
      <c r="H187" s="261">
        <v>0</v>
      </c>
      <c r="I187" s="261">
        <v>0</v>
      </c>
      <c r="J187" s="261">
        <v>0</v>
      </c>
      <c r="K187" s="261">
        <v>0</v>
      </c>
      <c r="L187" s="261">
        <v>0</v>
      </c>
      <c r="M187" s="261">
        <v>0</v>
      </c>
      <c r="N187" s="261">
        <v>0</v>
      </c>
      <c r="O187" s="261">
        <v>0</v>
      </c>
      <c r="P187" s="263">
        <f>'[12]Počet individálních účastí'!$AH$36</f>
        <v>1</v>
      </c>
      <c r="Q187" s="263">
        <v>0</v>
      </c>
      <c r="R187" s="264">
        <v>0</v>
      </c>
      <c r="S187" s="267">
        <v>0</v>
      </c>
      <c r="T187" s="319">
        <f t="shared" si="2"/>
        <v>1</v>
      </c>
    </row>
    <row r="188" spans="1:20" x14ac:dyDescent="0.2">
      <c r="A188" s="320" t="s">
        <v>416</v>
      </c>
      <c r="B188" s="265" t="s">
        <v>379</v>
      </c>
      <c r="C188" s="261">
        <v>0</v>
      </c>
      <c r="D188" s="261">
        <v>0</v>
      </c>
      <c r="E188" s="261">
        <v>0</v>
      </c>
      <c r="F188" s="261">
        <v>0</v>
      </c>
      <c r="G188" s="261">
        <v>0</v>
      </c>
      <c r="H188" s="261">
        <v>0</v>
      </c>
      <c r="I188" s="261">
        <v>0</v>
      </c>
      <c r="J188" s="261">
        <v>0</v>
      </c>
      <c r="K188" s="261">
        <v>0</v>
      </c>
      <c r="L188" s="261">
        <v>0</v>
      </c>
      <c r="M188" s="261">
        <v>0</v>
      </c>
      <c r="N188" s="261">
        <v>0</v>
      </c>
      <c r="O188" s="261">
        <v>0</v>
      </c>
      <c r="P188" s="263">
        <f>'[12]Počet individálních účastí'!$AH$37</f>
        <v>1</v>
      </c>
      <c r="Q188" s="263">
        <v>0</v>
      </c>
      <c r="R188" s="264">
        <v>0</v>
      </c>
      <c r="S188" s="267">
        <v>0</v>
      </c>
      <c r="T188" s="319">
        <f t="shared" si="2"/>
        <v>1</v>
      </c>
    </row>
    <row r="189" spans="1:20" x14ac:dyDescent="0.2">
      <c r="A189" s="321" t="s">
        <v>427</v>
      </c>
      <c r="B189" s="265" t="s">
        <v>380</v>
      </c>
      <c r="C189" s="261">
        <v>0</v>
      </c>
      <c r="D189" s="261">
        <v>0</v>
      </c>
      <c r="E189" s="261">
        <v>0</v>
      </c>
      <c r="F189" s="261">
        <v>0</v>
      </c>
      <c r="G189" s="261">
        <v>0</v>
      </c>
      <c r="H189" s="261">
        <v>0</v>
      </c>
      <c r="I189" s="261">
        <v>0</v>
      </c>
      <c r="J189" s="261">
        <v>0</v>
      </c>
      <c r="K189" s="261">
        <v>0</v>
      </c>
      <c r="L189" s="261">
        <v>0</v>
      </c>
      <c r="M189" s="261">
        <v>0</v>
      </c>
      <c r="N189" s="261">
        <v>0</v>
      </c>
      <c r="O189" s="261">
        <v>0</v>
      </c>
      <c r="P189" s="263">
        <f>'[12]Počet individálních účastí'!$AH$38</f>
        <v>1</v>
      </c>
      <c r="Q189" s="263">
        <v>0</v>
      </c>
      <c r="R189" s="264">
        <v>0</v>
      </c>
      <c r="S189" s="267">
        <v>0</v>
      </c>
      <c r="T189" s="319">
        <f t="shared" si="2"/>
        <v>1</v>
      </c>
    </row>
    <row r="190" spans="1:20" x14ac:dyDescent="0.2">
      <c r="A190" s="320" t="s">
        <v>428</v>
      </c>
      <c r="B190" s="266" t="s">
        <v>383</v>
      </c>
      <c r="C190" s="261">
        <v>0</v>
      </c>
      <c r="D190" s="261">
        <v>0</v>
      </c>
      <c r="E190" s="261">
        <v>0</v>
      </c>
      <c r="F190" s="261">
        <v>0</v>
      </c>
      <c r="G190" s="261">
        <v>0</v>
      </c>
      <c r="H190" s="261">
        <v>0</v>
      </c>
      <c r="I190" s="261">
        <v>0</v>
      </c>
      <c r="J190" s="261">
        <v>0</v>
      </c>
      <c r="K190" s="261">
        <v>0</v>
      </c>
      <c r="L190" s="261">
        <v>0</v>
      </c>
      <c r="M190" s="261">
        <v>0</v>
      </c>
      <c r="N190" s="261">
        <v>0</v>
      </c>
      <c r="O190" s="261">
        <v>0</v>
      </c>
      <c r="P190" s="263">
        <f>'[12]Počet individálních účastí'!$AH$41</f>
        <v>1</v>
      </c>
      <c r="Q190" s="263">
        <v>0</v>
      </c>
      <c r="R190" s="264">
        <v>0</v>
      </c>
      <c r="S190" s="267">
        <v>0</v>
      </c>
      <c r="T190" s="319">
        <f t="shared" si="2"/>
        <v>1</v>
      </c>
    </row>
    <row r="191" spans="1:20" x14ac:dyDescent="0.2">
      <c r="A191" s="321" t="s">
        <v>429</v>
      </c>
      <c r="B191" s="265" t="s">
        <v>384</v>
      </c>
      <c r="C191" s="261">
        <v>0</v>
      </c>
      <c r="D191" s="261">
        <v>0</v>
      </c>
      <c r="E191" s="261">
        <v>0</v>
      </c>
      <c r="F191" s="261">
        <v>0</v>
      </c>
      <c r="G191" s="261">
        <v>0</v>
      </c>
      <c r="H191" s="261">
        <v>0</v>
      </c>
      <c r="I191" s="261">
        <v>0</v>
      </c>
      <c r="J191" s="261">
        <v>0</v>
      </c>
      <c r="K191" s="261">
        <v>0</v>
      </c>
      <c r="L191" s="261">
        <v>0</v>
      </c>
      <c r="M191" s="261">
        <v>0</v>
      </c>
      <c r="N191" s="261">
        <v>0</v>
      </c>
      <c r="O191" s="261">
        <v>0</v>
      </c>
      <c r="P191" s="263">
        <f>'[12]Počet individálních účastí'!$AH$42</f>
        <v>1</v>
      </c>
      <c r="Q191" s="263">
        <v>0</v>
      </c>
      <c r="R191" s="264">
        <v>0</v>
      </c>
      <c r="S191" s="267">
        <v>0</v>
      </c>
      <c r="T191" s="319">
        <f t="shared" si="2"/>
        <v>1</v>
      </c>
    </row>
    <row r="192" spans="1:20" x14ac:dyDescent="0.2">
      <c r="A192" s="320" t="s">
        <v>430</v>
      </c>
      <c r="B192" s="265" t="s">
        <v>418</v>
      </c>
      <c r="C192" s="261">
        <v>0</v>
      </c>
      <c r="D192" s="261">
        <v>0</v>
      </c>
      <c r="E192" s="261">
        <v>0</v>
      </c>
      <c r="F192" s="261">
        <v>0</v>
      </c>
      <c r="G192" s="261">
        <v>0</v>
      </c>
      <c r="H192" s="261">
        <v>0</v>
      </c>
      <c r="I192" s="261">
        <v>0</v>
      </c>
      <c r="J192" s="261">
        <v>0</v>
      </c>
      <c r="K192" s="261">
        <v>0</v>
      </c>
      <c r="L192" s="261">
        <v>0</v>
      </c>
      <c r="M192" s="261">
        <v>0</v>
      </c>
      <c r="N192" s="261">
        <v>0</v>
      </c>
      <c r="O192" s="261">
        <v>0</v>
      </c>
      <c r="P192" s="261">
        <v>0</v>
      </c>
      <c r="Q192" s="261">
        <v>1</v>
      </c>
      <c r="R192" s="264">
        <v>0</v>
      </c>
      <c r="S192" s="267">
        <v>0</v>
      </c>
      <c r="T192" s="319">
        <f t="shared" si="2"/>
        <v>1</v>
      </c>
    </row>
    <row r="193" spans="1:20" x14ac:dyDescent="0.2">
      <c r="A193" s="321" t="s">
        <v>431</v>
      </c>
      <c r="B193" s="265" t="s">
        <v>419</v>
      </c>
      <c r="C193" s="261">
        <v>0</v>
      </c>
      <c r="D193" s="261">
        <v>0</v>
      </c>
      <c r="E193" s="261">
        <v>0</v>
      </c>
      <c r="F193" s="261">
        <v>0</v>
      </c>
      <c r="G193" s="261">
        <v>0</v>
      </c>
      <c r="H193" s="261">
        <v>0</v>
      </c>
      <c r="I193" s="261">
        <v>0</v>
      </c>
      <c r="J193" s="261">
        <v>0</v>
      </c>
      <c r="K193" s="261">
        <v>0</v>
      </c>
      <c r="L193" s="261">
        <v>0</v>
      </c>
      <c r="M193" s="261">
        <v>0</v>
      </c>
      <c r="N193" s="261">
        <v>0</v>
      </c>
      <c r="O193" s="261">
        <v>0</v>
      </c>
      <c r="P193" s="261">
        <v>0</v>
      </c>
      <c r="Q193" s="261">
        <v>1</v>
      </c>
      <c r="R193" s="264">
        <v>0</v>
      </c>
      <c r="S193" s="267">
        <v>0</v>
      </c>
      <c r="T193" s="319">
        <f t="shared" si="2"/>
        <v>1</v>
      </c>
    </row>
    <row r="194" spans="1:20" x14ac:dyDescent="0.2">
      <c r="A194" s="320" t="s">
        <v>432</v>
      </c>
      <c r="B194" s="265" t="s">
        <v>420</v>
      </c>
      <c r="C194" s="261">
        <v>0</v>
      </c>
      <c r="D194" s="261">
        <v>0</v>
      </c>
      <c r="E194" s="261">
        <v>0</v>
      </c>
      <c r="F194" s="261">
        <v>0</v>
      </c>
      <c r="G194" s="261">
        <v>0</v>
      </c>
      <c r="H194" s="261">
        <v>0</v>
      </c>
      <c r="I194" s="261">
        <v>0</v>
      </c>
      <c r="J194" s="261">
        <v>0</v>
      </c>
      <c r="K194" s="261">
        <v>0</v>
      </c>
      <c r="L194" s="261">
        <v>0</v>
      </c>
      <c r="M194" s="261">
        <v>0</v>
      </c>
      <c r="N194" s="261">
        <v>0</v>
      </c>
      <c r="O194" s="261">
        <v>0</v>
      </c>
      <c r="P194" s="261">
        <v>0</v>
      </c>
      <c r="Q194" s="261">
        <v>1</v>
      </c>
      <c r="R194" s="263">
        <v>0</v>
      </c>
      <c r="S194" s="267">
        <v>0</v>
      </c>
      <c r="T194" s="319">
        <f t="shared" si="2"/>
        <v>1</v>
      </c>
    </row>
    <row r="195" spans="1:20" x14ac:dyDescent="0.2">
      <c r="A195" s="321" t="s">
        <v>452</v>
      </c>
      <c r="B195" s="265" t="s">
        <v>423</v>
      </c>
      <c r="C195" s="261">
        <v>0</v>
      </c>
      <c r="D195" s="261">
        <v>0</v>
      </c>
      <c r="E195" s="261">
        <v>0</v>
      </c>
      <c r="F195" s="261">
        <v>0</v>
      </c>
      <c r="G195" s="261">
        <v>0</v>
      </c>
      <c r="H195" s="261">
        <v>0</v>
      </c>
      <c r="I195" s="261">
        <v>0</v>
      </c>
      <c r="J195" s="261">
        <v>0</v>
      </c>
      <c r="K195" s="261">
        <v>0</v>
      </c>
      <c r="L195" s="261">
        <v>0</v>
      </c>
      <c r="M195" s="261">
        <v>0</v>
      </c>
      <c r="N195" s="261">
        <v>0</v>
      </c>
      <c r="O195" s="261">
        <v>0</v>
      </c>
      <c r="P195" s="261">
        <v>0</v>
      </c>
      <c r="Q195" s="261">
        <v>0</v>
      </c>
      <c r="R195" s="261">
        <v>1</v>
      </c>
      <c r="S195" s="267">
        <v>0</v>
      </c>
      <c r="T195" s="319">
        <f t="shared" ref="T195:T258" si="3">SUM(C195:S195)</f>
        <v>1</v>
      </c>
    </row>
    <row r="196" spans="1:20" x14ac:dyDescent="0.2">
      <c r="A196" s="320" t="s">
        <v>453</v>
      </c>
      <c r="B196" s="265" t="s">
        <v>424</v>
      </c>
      <c r="C196" s="261">
        <v>0</v>
      </c>
      <c r="D196" s="261">
        <v>0</v>
      </c>
      <c r="E196" s="261">
        <v>0</v>
      </c>
      <c r="F196" s="261">
        <v>0</v>
      </c>
      <c r="G196" s="261">
        <v>0</v>
      </c>
      <c r="H196" s="261">
        <v>0</v>
      </c>
      <c r="I196" s="261">
        <v>0</v>
      </c>
      <c r="J196" s="261">
        <v>0</v>
      </c>
      <c r="K196" s="261">
        <v>0</v>
      </c>
      <c r="L196" s="261">
        <v>0</v>
      </c>
      <c r="M196" s="261">
        <v>0</v>
      </c>
      <c r="N196" s="261">
        <v>0</v>
      </c>
      <c r="O196" s="261">
        <v>0</v>
      </c>
      <c r="P196" s="261">
        <v>0</v>
      </c>
      <c r="Q196" s="261">
        <v>0</v>
      </c>
      <c r="R196" s="261">
        <v>1</v>
      </c>
      <c r="S196" s="267">
        <v>0</v>
      </c>
      <c r="T196" s="319">
        <f t="shared" si="3"/>
        <v>1</v>
      </c>
    </row>
    <row r="197" spans="1:20" x14ac:dyDescent="0.2">
      <c r="A197" s="321" t="s">
        <v>454</v>
      </c>
      <c r="B197" s="265" t="s">
        <v>425</v>
      </c>
      <c r="C197" s="261">
        <v>0</v>
      </c>
      <c r="D197" s="261">
        <v>0</v>
      </c>
      <c r="E197" s="261">
        <v>0</v>
      </c>
      <c r="F197" s="261">
        <v>0</v>
      </c>
      <c r="G197" s="261">
        <v>0</v>
      </c>
      <c r="H197" s="261">
        <v>0</v>
      </c>
      <c r="I197" s="261">
        <v>0</v>
      </c>
      <c r="J197" s="261">
        <v>0</v>
      </c>
      <c r="K197" s="261">
        <v>0</v>
      </c>
      <c r="L197" s="261">
        <v>0</v>
      </c>
      <c r="M197" s="261">
        <v>0</v>
      </c>
      <c r="N197" s="261">
        <v>0</v>
      </c>
      <c r="O197" s="261">
        <v>0</v>
      </c>
      <c r="P197" s="261">
        <v>0</v>
      </c>
      <c r="Q197" s="261">
        <v>0</v>
      </c>
      <c r="R197" s="261">
        <v>1</v>
      </c>
      <c r="S197" s="267">
        <v>0</v>
      </c>
      <c r="T197" s="319">
        <f t="shared" si="3"/>
        <v>1</v>
      </c>
    </row>
    <row r="198" spans="1:20" x14ac:dyDescent="0.2">
      <c r="A198" s="320" t="s">
        <v>455</v>
      </c>
      <c r="B198" s="265" t="s">
        <v>426</v>
      </c>
      <c r="C198" s="261">
        <v>0</v>
      </c>
      <c r="D198" s="261">
        <v>0</v>
      </c>
      <c r="E198" s="261">
        <v>0</v>
      </c>
      <c r="F198" s="261">
        <v>0</v>
      </c>
      <c r="G198" s="261">
        <v>0</v>
      </c>
      <c r="H198" s="261">
        <v>0</v>
      </c>
      <c r="I198" s="261">
        <v>0</v>
      </c>
      <c r="J198" s="261">
        <v>0</v>
      </c>
      <c r="K198" s="261">
        <v>0</v>
      </c>
      <c r="L198" s="261">
        <v>0</v>
      </c>
      <c r="M198" s="261">
        <v>0</v>
      </c>
      <c r="N198" s="261">
        <v>0</v>
      </c>
      <c r="O198" s="261">
        <v>0</v>
      </c>
      <c r="P198" s="261">
        <v>0</v>
      </c>
      <c r="Q198" s="261">
        <v>0</v>
      </c>
      <c r="R198" s="261">
        <v>1</v>
      </c>
      <c r="S198" s="267">
        <v>0</v>
      </c>
      <c r="T198" s="319">
        <f t="shared" si="3"/>
        <v>1</v>
      </c>
    </row>
    <row r="199" spans="1:20" x14ac:dyDescent="0.2">
      <c r="A199" s="321" t="s">
        <v>456</v>
      </c>
      <c r="B199" s="265" t="s">
        <v>448</v>
      </c>
      <c r="C199" s="261">
        <v>0</v>
      </c>
      <c r="D199" s="261">
        <v>0</v>
      </c>
      <c r="E199" s="261">
        <v>0</v>
      </c>
      <c r="F199" s="261">
        <v>0</v>
      </c>
      <c r="G199" s="261">
        <v>0</v>
      </c>
      <c r="H199" s="261">
        <v>0</v>
      </c>
      <c r="I199" s="261">
        <v>0</v>
      </c>
      <c r="J199" s="261">
        <v>0</v>
      </c>
      <c r="K199" s="261">
        <v>0</v>
      </c>
      <c r="L199" s="261">
        <v>0</v>
      </c>
      <c r="M199" s="261">
        <v>0</v>
      </c>
      <c r="N199" s="261">
        <v>0</v>
      </c>
      <c r="O199" s="261">
        <v>0</v>
      </c>
      <c r="P199" s="261">
        <v>0</v>
      </c>
      <c r="Q199" s="261">
        <v>0</v>
      </c>
      <c r="R199" s="261">
        <v>0</v>
      </c>
      <c r="S199" s="267">
        <v>1</v>
      </c>
      <c r="T199" s="319">
        <f t="shared" si="3"/>
        <v>1</v>
      </c>
    </row>
    <row r="200" spans="1:20" x14ac:dyDescent="0.2">
      <c r="A200" s="320" t="s">
        <v>457</v>
      </c>
      <c r="B200" s="265" t="s">
        <v>443</v>
      </c>
      <c r="C200" s="261">
        <v>0</v>
      </c>
      <c r="D200" s="261">
        <v>0</v>
      </c>
      <c r="E200" s="261">
        <v>0</v>
      </c>
      <c r="F200" s="261">
        <v>0</v>
      </c>
      <c r="G200" s="261">
        <v>0</v>
      </c>
      <c r="H200" s="261">
        <v>0</v>
      </c>
      <c r="I200" s="261">
        <v>0</v>
      </c>
      <c r="J200" s="261">
        <v>0</v>
      </c>
      <c r="K200" s="261">
        <v>0</v>
      </c>
      <c r="L200" s="261">
        <v>0</v>
      </c>
      <c r="M200" s="261">
        <v>0</v>
      </c>
      <c r="N200" s="261">
        <v>0</v>
      </c>
      <c r="O200" s="261">
        <v>0</v>
      </c>
      <c r="P200" s="261">
        <v>0</v>
      </c>
      <c r="Q200" s="261">
        <v>0</v>
      </c>
      <c r="R200" s="261">
        <v>0</v>
      </c>
      <c r="S200" s="267">
        <v>1</v>
      </c>
      <c r="T200" s="319">
        <f t="shared" si="3"/>
        <v>1</v>
      </c>
    </row>
    <row r="201" spans="1:20" x14ac:dyDescent="0.2">
      <c r="A201" s="321" t="s">
        <v>458</v>
      </c>
      <c r="B201" s="265" t="s">
        <v>444</v>
      </c>
      <c r="C201" s="261">
        <v>0</v>
      </c>
      <c r="D201" s="261">
        <v>0</v>
      </c>
      <c r="E201" s="261">
        <v>0</v>
      </c>
      <c r="F201" s="261">
        <v>0</v>
      </c>
      <c r="G201" s="261">
        <v>0</v>
      </c>
      <c r="H201" s="261">
        <v>0</v>
      </c>
      <c r="I201" s="261">
        <v>0</v>
      </c>
      <c r="J201" s="261">
        <v>0</v>
      </c>
      <c r="K201" s="261">
        <v>0</v>
      </c>
      <c r="L201" s="261">
        <v>0</v>
      </c>
      <c r="M201" s="261">
        <v>0</v>
      </c>
      <c r="N201" s="261">
        <v>0</v>
      </c>
      <c r="O201" s="261">
        <v>0</v>
      </c>
      <c r="P201" s="261">
        <v>0</v>
      </c>
      <c r="Q201" s="261">
        <v>0</v>
      </c>
      <c r="R201" s="261">
        <v>0</v>
      </c>
      <c r="S201" s="267">
        <v>1</v>
      </c>
      <c r="T201" s="319">
        <f t="shared" si="3"/>
        <v>1</v>
      </c>
    </row>
    <row r="202" spans="1:20" x14ac:dyDescent="0.2">
      <c r="A202" s="320" t="s">
        <v>459</v>
      </c>
      <c r="B202" s="265" t="s">
        <v>445</v>
      </c>
      <c r="C202" s="261">
        <v>0</v>
      </c>
      <c r="D202" s="261">
        <v>0</v>
      </c>
      <c r="E202" s="261">
        <v>0</v>
      </c>
      <c r="F202" s="261">
        <v>0</v>
      </c>
      <c r="G202" s="261">
        <v>0</v>
      </c>
      <c r="H202" s="261">
        <v>0</v>
      </c>
      <c r="I202" s="261">
        <v>0</v>
      </c>
      <c r="J202" s="261">
        <v>0</v>
      </c>
      <c r="K202" s="261">
        <v>0</v>
      </c>
      <c r="L202" s="261">
        <v>0</v>
      </c>
      <c r="M202" s="261">
        <v>0</v>
      </c>
      <c r="N202" s="261">
        <v>0</v>
      </c>
      <c r="O202" s="261">
        <v>0</v>
      </c>
      <c r="P202" s="261">
        <v>0</v>
      </c>
      <c r="Q202" s="261">
        <v>0</v>
      </c>
      <c r="R202" s="261">
        <v>0</v>
      </c>
      <c r="S202" s="267">
        <v>1</v>
      </c>
      <c r="T202" s="319">
        <f t="shared" si="3"/>
        <v>1</v>
      </c>
    </row>
    <row r="203" spans="1:20" x14ac:dyDescent="0.2">
      <c r="A203" s="321" t="s">
        <v>460</v>
      </c>
      <c r="B203" s="265" t="s">
        <v>446</v>
      </c>
      <c r="C203" s="261">
        <v>0</v>
      </c>
      <c r="D203" s="261">
        <v>0</v>
      </c>
      <c r="E203" s="261">
        <v>0</v>
      </c>
      <c r="F203" s="261">
        <v>0</v>
      </c>
      <c r="G203" s="261">
        <v>0</v>
      </c>
      <c r="H203" s="261">
        <v>0</v>
      </c>
      <c r="I203" s="261">
        <v>0</v>
      </c>
      <c r="J203" s="261">
        <v>0</v>
      </c>
      <c r="K203" s="261">
        <v>0</v>
      </c>
      <c r="L203" s="261">
        <v>0</v>
      </c>
      <c r="M203" s="261">
        <v>0</v>
      </c>
      <c r="N203" s="261">
        <v>0</v>
      </c>
      <c r="O203" s="261">
        <v>0</v>
      </c>
      <c r="P203" s="261">
        <v>0</v>
      </c>
      <c r="Q203" s="261">
        <v>0</v>
      </c>
      <c r="R203" s="261">
        <v>0</v>
      </c>
      <c r="S203" s="267">
        <v>1</v>
      </c>
      <c r="T203" s="319">
        <f t="shared" si="3"/>
        <v>1</v>
      </c>
    </row>
    <row r="204" spans="1:20" x14ac:dyDescent="0.2">
      <c r="A204" s="320" t="s">
        <v>461</v>
      </c>
      <c r="B204" s="265" t="s">
        <v>449</v>
      </c>
      <c r="C204" s="261">
        <v>0</v>
      </c>
      <c r="D204" s="261">
        <v>0</v>
      </c>
      <c r="E204" s="261">
        <v>0</v>
      </c>
      <c r="F204" s="261">
        <v>0</v>
      </c>
      <c r="G204" s="261">
        <v>0</v>
      </c>
      <c r="H204" s="261">
        <v>0</v>
      </c>
      <c r="I204" s="261">
        <v>0</v>
      </c>
      <c r="J204" s="261">
        <v>0</v>
      </c>
      <c r="K204" s="261">
        <v>0</v>
      </c>
      <c r="L204" s="261">
        <v>0</v>
      </c>
      <c r="M204" s="261">
        <v>0</v>
      </c>
      <c r="N204" s="261">
        <v>0</v>
      </c>
      <c r="O204" s="261">
        <v>0</v>
      </c>
      <c r="P204" s="261">
        <v>0</v>
      </c>
      <c r="Q204" s="261">
        <v>0</v>
      </c>
      <c r="R204" s="261">
        <v>0</v>
      </c>
      <c r="S204" s="267">
        <v>1</v>
      </c>
      <c r="T204" s="319">
        <f t="shared" si="3"/>
        <v>1</v>
      </c>
    </row>
    <row r="205" spans="1:20" ht="13.5" thickBot="1" x14ac:dyDescent="0.25">
      <c r="A205" s="321" t="s">
        <v>462</v>
      </c>
      <c r="B205" s="322" t="s">
        <v>450</v>
      </c>
      <c r="C205" s="323">
        <v>0</v>
      </c>
      <c r="D205" s="323">
        <v>0</v>
      </c>
      <c r="E205" s="323">
        <v>0</v>
      </c>
      <c r="F205" s="323">
        <v>0</v>
      </c>
      <c r="G205" s="323">
        <v>0</v>
      </c>
      <c r="H205" s="323">
        <v>0</v>
      </c>
      <c r="I205" s="323">
        <v>0</v>
      </c>
      <c r="J205" s="323">
        <v>0</v>
      </c>
      <c r="K205" s="323">
        <v>0</v>
      </c>
      <c r="L205" s="323">
        <v>0</v>
      </c>
      <c r="M205" s="323">
        <v>0</v>
      </c>
      <c r="N205" s="323">
        <v>0</v>
      </c>
      <c r="O205" s="323">
        <v>0</v>
      </c>
      <c r="P205" s="323">
        <v>0</v>
      </c>
      <c r="Q205" s="323">
        <v>0</v>
      </c>
      <c r="R205" s="323">
        <v>0</v>
      </c>
      <c r="S205" s="324">
        <v>1</v>
      </c>
      <c r="T205" s="325">
        <f t="shared" si="3"/>
        <v>1</v>
      </c>
    </row>
  </sheetData>
  <autoFilter ref="A2:T205">
    <sortState ref="A3:T205">
      <sortCondition descending="1" ref="T2:T205"/>
    </sortState>
  </autoFilter>
  <phoneticPr fontId="7" type="noConversion"/>
  <pageMargins left="0.78740157499999996" right="0.78740157499999996" top="0.984251969" bottom="0.984251969" header="0.4921259845" footer="0.492125984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62"/>
  <sheetViews>
    <sheetView topLeftCell="A25" workbookViewId="0">
      <selection activeCell="E52" sqref="E52"/>
    </sheetView>
  </sheetViews>
  <sheetFormatPr defaultRowHeight="12.75" x14ac:dyDescent="0.2"/>
  <cols>
    <col min="3" max="3" width="11.140625" bestFit="1" customWidth="1"/>
    <col min="4" max="4" width="11.5703125" customWidth="1"/>
    <col min="5" max="5" width="15" customWidth="1"/>
    <col min="6" max="6" width="15.85546875" customWidth="1"/>
    <col min="7" max="7" width="15" customWidth="1"/>
    <col min="8" max="8" width="14.85546875" customWidth="1"/>
    <col min="9" max="9" width="14.140625" customWidth="1"/>
    <col min="12" max="12" width="4.85546875" customWidth="1"/>
  </cols>
  <sheetData>
    <row r="1" spans="1:16" ht="30.75" thickBot="1" x14ac:dyDescent="0.45">
      <c r="A1" s="1"/>
      <c r="B1" s="1"/>
      <c r="C1" s="1"/>
      <c r="D1" s="1"/>
      <c r="E1" s="122" t="s">
        <v>321</v>
      </c>
      <c r="F1" s="26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0.75" thickBot="1" x14ac:dyDescent="0.45">
      <c r="A2" s="1"/>
      <c r="C2" s="123"/>
      <c r="D2" s="125" t="s">
        <v>319</v>
      </c>
      <c r="E2" s="128"/>
      <c r="F2" s="125"/>
      <c r="G2" s="126"/>
      <c r="H2" s="121"/>
      <c r="I2" s="124"/>
      <c r="J2" s="25"/>
      <c r="K2" s="25"/>
      <c r="L2" s="25"/>
      <c r="M2" s="1"/>
      <c r="N2" s="1"/>
      <c r="O2" s="1"/>
      <c r="P2" s="1"/>
    </row>
    <row r="3" spans="1:16" ht="30.75" thickBot="1" x14ac:dyDescent="0.45">
      <c r="A3" s="1"/>
      <c r="B3" s="1"/>
      <c r="C3" s="93"/>
      <c r="D3" s="93"/>
      <c r="E3" s="127" t="s">
        <v>398</v>
      </c>
      <c r="F3" s="26"/>
      <c r="G3" s="93"/>
      <c r="H3" s="93"/>
      <c r="I3" s="93"/>
      <c r="J3" s="1"/>
      <c r="K3" s="1"/>
      <c r="L3" s="1"/>
      <c r="M3" s="1"/>
      <c r="N3" s="1"/>
      <c r="O3" s="1"/>
      <c r="P3" s="1"/>
    </row>
    <row r="4" spans="1:16" ht="13.5" thickBot="1" x14ac:dyDescent="0.25">
      <c r="A4" s="1"/>
      <c r="B4" s="1"/>
      <c r="C4" s="93"/>
      <c r="D4" s="12"/>
      <c r="E4" s="93"/>
      <c r="F4" s="93"/>
      <c r="H4" s="93" t="s">
        <v>318</v>
      </c>
      <c r="I4" t="s">
        <v>320</v>
      </c>
      <c r="J4" s="1"/>
      <c r="K4" s="1"/>
      <c r="L4" s="1"/>
      <c r="M4" s="1"/>
      <c r="N4" s="1"/>
      <c r="O4" s="1"/>
      <c r="P4" s="1"/>
    </row>
    <row r="5" spans="1:16" s="14" customFormat="1" ht="24" thickBot="1" x14ac:dyDescent="0.4">
      <c r="A5" s="13"/>
      <c r="B5" s="13"/>
      <c r="C5" s="1"/>
      <c r="D5" s="117" t="s">
        <v>317</v>
      </c>
      <c r="E5" s="118"/>
      <c r="F5" s="119"/>
      <c r="G5" s="116"/>
      <c r="H5" s="1"/>
      <c r="I5" s="1"/>
      <c r="J5" s="13"/>
      <c r="K5" s="13"/>
      <c r="L5" s="13"/>
      <c r="M5" s="13"/>
      <c r="N5" s="13"/>
      <c r="O5" s="13"/>
      <c r="P5" s="13"/>
    </row>
    <row r="6" spans="1:16" ht="13.5" thickBo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54.75" thickBot="1" x14ac:dyDescent="0.25">
      <c r="A7" s="1"/>
      <c r="B7" s="1"/>
      <c r="C7" s="17" t="s">
        <v>22</v>
      </c>
      <c r="D7" s="18" t="s">
        <v>34</v>
      </c>
      <c r="E7" s="18" t="s">
        <v>35</v>
      </c>
      <c r="F7" s="18" t="s">
        <v>37</v>
      </c>
      <c r="G7" s="19" t="s">
        <v>36</v>
      </c>
      <c r="H7" s="19" t="s">
        <v>38</v>
      </c>
      <c r="I7" s="13"/>
      <c r="J7" s="1"/>
      <c r="K7" s="1"/>
      <c r="L7" s="1"/>
      <c r="M7" s="1"/>
      <c r="N7" s="1"/>
      <c r="O7" s="1"/>
      <c r="P7" s="1"/>
    </row>
    <row r="8" spans="1:16" ht="18" x14ac:dyDescent="0.25">
      <c r="A8" s="1"/>
      <c r="B8" s="1"/>
      <c r="C8" s="28">
        <v>2001</v>
      </c>
      <c r="D8" s="29" t="s">
        <v>11</v>
      </c>
      <c r="E8" s="29">
        <v>24</v>
      </c>
      <c r="F8" s="29">
        <v>26</v>
      </c>
      <c r="G8" s="30">
        <v>2</v>
      </c>
      <c r="H8" s="32">
        <f>[4]Účast!$D$6</f>
        <v>0.92307692307692313</v>
      </c>
      <c r="I8" s="1"/>
      <c r="J8" s="1"/>
      <c r="K8" s="1"/>
      <c r="L8" s="1"/>
      <c r="M8" s="1"/>
      <c r="N8" s="1"/>
      <c r="O8" s="1"/>
      <c r="P8" s="1"/>
    </row>
    <row r="9" spans="1:16" ht="18" x14ac:dyDescent="0.25">
      <c r="A9" s="1"/>
      <c r="B9" s="1"/>
      <c r="C9" s="20">
        <v>2002</v>
      </c>
      <c r="D9" s="21" t="s">
        <v>11</v>
      </c>
      <c r="E9" s="21">
        <v>25</v>
      </c>
      <c r="F9" s="21">
        <v>27</v>
      </c>
      <c r="G9" s="27">
        <v>2</v>
      </c>
      <c r="H9" s="82">
        <v>0.93</v>
      </c>
      <c r="I9" s="1"/>
      <c r="J9" s="1"/>
      <c r="K9" s="1"/>
      <c r="L9" s="1"/>
      <c r="M9" s="1"/>
      <c r="N9" s="1"/>
      <c r="O9" s="1"/>
      <c r="P9" s="1"/>
    </row>
    <row r="10" spans="1:16" ht="18" x14ac:dyDescent="0.25">
      <c r="A10" s="1"/>
      <c r="B10" s="1"/>
      <c r="C10" s="20">
        <v>2003</v>
      </c>
      <c r="D10" s="21" t="s">
        <v>12</v>
      </c>
      <c r="E10" s="21">
        <v>25</v>
      </c>
      <c r="F10" s="21">
        <v>28</v>
      </c>
      <c r="G10" s="27">
        <v>3</v>
      </c>
      <c r="H10" s="33">
        <f>[6]Účast!$D$7</f>
        <v>0.8928571428571429</v>
      </c>
      <c r="I10" s="1"/>
      <c r="J10" s="1"/>
      <c r="K10" s="1"/>
      <c r="L10" s="1"/>
      <c r="M10" s="1"/>
      <c r="N10" s="1"/>
      <c r="O10" s="1"/>
      <c r="P10" s="1"/>
    </row>
    <row r="11" spans="1:16" ht="18" x14ac:dyDescent="0.25">
      <c r="A11" s="1"/>
      <c r="B11" s="1"/>
      <c r="C11" s="20">
        <v>2004</v>
      </c>
      <c r="D11" s="21" t="s">
        <v>16</v>
      </c>
      <c r="E11" s="21">
        <v>24</v>
      </c>
      <c r="F11" s="21">
        <v>28</v>
      </c>
      <c r="G11" s="27">
        <v>4</v>
      </c>
      <c r="H11" s="33">
        <f>[7]Účast!$D$7</f>
        <v>0.8571428571428571</v>
      </c>
      <c r="I11" s="1"/>
      <c r="J11" s="1"/>
      <c r="K11" s="1"/>
      <c r="L11" s="1"/>
      <c r="M11" s="1"/>
      <c r="N11" s="1"/>
      <c r="O11" s="1"/>
      <c r="P11" s="1"/>
    </row>
    <row r="12" spans="1:16" ht="18.75" thickBot="1" x14ac:dyDescent="0.3">
      <c r="A12" s="1"/>
      <c r="B12" s="1"/>
      <c r="C12" s="80">
        <v>2005</v>
      </c>
      <c r="D12" s="81" t="str">
        <f>'[1]Vítěz 2005'!$F$7</f>
        <v>Kocour</v>
      </c>
      <c r="E12" s="97">
        <f>[1]Účast!$F$7</f>
        <v>27</v>
      </c>
      <c r="F12" s="24">
        <f>[1]Účast!$E$7</f>
        <v>32</v>
      </c>
      <c r="G12" s="31">
        <f>[1]Účast!$G$7</f>
        <v>5</v>
      </c>
      <c r="H12" s="34">
        <f>[1]Účast!$D$7</f>
        <v>0.84375</v>
      </c>
      <c r="I12" s="1"/>
      <c r="J12" s="1"/>
      <c r="K12" s="1"/>
      <c r="L12" s="1"/>
      <c r="M12" s="1"/>
      <c r="N12" s="1"/>
      <c r="O12" s="1"/>
      <c r="P12" s="1"/>
    </row>
    <row r="13" spans="1:16" ht="18.75" thickBot="1" x14ac:dyDescent="0.3">
      <c r="A13" s="1"/>
      <c r="B13" s="1"/>
      <c r="C13" s="22">
        <v>2006</v>
      </c>
      <c r="D13" s="23" t="s">
        <v>13</v>
      </c>
      <c r="E13" s="24">
        <v>22</v>
      </c>
      <c r="F13" s="24">
        <v>27</v>
      </c>
      <c r="G13" s="31">
        <f>[1]Účast!$G$7</f>
        <v>5</v>
      </c>
      <c r="H13" s="34">
        <f>[1]Účast!$D$7</f>
        <v>0.84375</v>
      </c>
      <c r="I13" s="1"/>
      <c r="J13" s="1"/>
      <c r="K13" s="1"/>
      <c r="L13" s="1"/>
      <c r="M13" s="1"/>
      <c r="N13" s="1"/>
      <c r="O13" s="1"/>
      <c r="P13" s="1"/>
    </row>
    <row r="14" spans="1:16" ht="18.75" thickBot="1" x14ac:dyDescent="0.3">
      <c r="A14" s="1"/>
      <c r="B14" s="1"/>
      <c r="C14" s="80">
        <v>2007</v>
      </c>
      <c r="D14" s="81" t="s">
        <v>12</v>
      </c>
      <c r="E14" s="24">
        <v>19</v>
      </c>
      <c r="F14" s="24">
        <v>20</v>
      </c>
      <c r="G14" s="31">
        <f>F14-E14</f>
        <v>1</v>
      </c>
      <c r="H14" s="34">
        <f t="shared" ref="H14:H21" si="0">E14/F14</f>
        <v>0.95</v>
      </c>
      <c r="I14" s="1"/>
      <c r="J14" s="1"/>
      <c r="K14" s="1"/>
      <c r="L14" s="1"/>
      <c r="M14" s="1"/>
      <c r="N14" s="1"/>
      <c r="O14" s="1"/>
      <c r="P14" s="1"/>
    </row>
    <row r="15" spans="1:16" ht="18.75" thickBot="1" x14ac:dyDescent="0.3">
      <c r="A15" s="1"/>
      <c r="B15" s="1"/>
      <c r="C15" s="22">
        <v>2008</v>
      </c>
      <c r="D15" s="23" t="s">
        <v>62</v>
      </c>
      <c r="E15" s="24">
        <v>23</v>
      </c>
      <c r="F15" s="24">
        <v>26</v>
      </c>
      <c r="G15" s="31">
        <f>F15-E15</f>
        <v>3</v>
      </c>
      <c r="H15" s="34">
        <f t="shared" si="0"/>
        <v>0.88461538461538458</v>
      </c>
      <c r="I15" s="1"/>
      <c r="J15" s="1"/>
      <c r="K15" s="1"/>
      <c r="L15" s="1"/>
      <c r="M15" s="1"/>
      <c r="N15" s="1"/>
      <c r="O15" s="1"/>
      <c r="P15" s="1"/>
    </row>
    <row r="16" spans="1:16" ht="18.75" thickBot="1" x14ac:dyDescent="0.3">
      <c r="A16" s="1"/>
      <c r="B16" s="1"/>
      <c r="C16" s="80">
        <v>2009</v>
      </c>
      <c r="D16" s="81" t="s">
        <v>12</v>
      </c>
      <c r="E16" s="24">
        <f>'[9]Počet jezdců v etapě'!$AE$3</f>
        <v>26</v>
      </c>
      <c r="F16" s="24">
        <v>28</v>
      </c>
      <c r="G16" s="31">
        <v>2</v>
      </c>
      <c r="H16" s="34">
        <f t="shared" si="0"/>
        <v>0.9285714285714286</v>
      </c>
      <c r="I16" s="1"/>
      <c r="J16" s="1"/>
      <c r="K16" s="1"/>
      <c r="L16" s="1"/>
      <c r="M16" s="1"/>
      <c r="N16" s="1"/>
      <c r="O16" s="1"/>
      <c r="P16" s="1"/>
    </row>
    <row r="17" spans="1:16" ht="18.75" thickBot="1" x14ac:dyDescent="0.3">
      <c r="A17" s="1"/>
      <c r="B17" s="1"/>
      <c r="C17" s="80">
        <v>2010</v>
      </c>
      <c r="D17" s="81" t="s">
        <v>275</v>
      </c>
      <c r="E17" s="97">
        <f>'[18]Vítěz 2010'!$F$6</f>
        <v>29</v>
      </c>
      <c r="F17" s="97">
        <v>31</v>
      </c>
      <c r="G17" s="110">
        <f>'[18]Vítěz 2010'!$G$6</f>
        <v>2</v>
      </c>
      <c r="H17" s="111">
        <f t="shared" si="0"/>
        <v>0.93548387096774188</v>
      </c>
      <c r="I17" s="1"/>
      <c r="J17" s="1"/>
      <c r="K17" s="1"/>
      <c r="L17" s="1"/>
      <c r="M17" s="1"/>
      <c r="N17" s="1"/>
      <c r="O17" s="1"/>
      <c r="P17" s="1"/>
    </row>
    <row r="18" spans="1:16" ht="18.75" thickBot="1" x14ac:dyDescent="0.3">
      <c r="A18" s="1"/>
      <c r="B18" s="1"/>
      <c r="C18" s="80">
        <v>2011</v>
      </c>
      <c r="D18" s="81" t="s">
        <v>12</v>
      </c>
      <c r="E18" s="97">
        <f>'[3]Počet jezdců v etapě'!$AH$3</f>
        <v>30</v>
      </c>
      <c r="F18" s="97">
        <f>'[3]Počet jezdců v etapě'!$AK$3</f>
        <v>31</v>
      </c>
      <c r="G18" s="110">
        <f>F18-E18</f>
        <v>1</v>
      </c>
      <c r="H18" s="111">
        <f t="shared" si="0"/>
        <v>0.967741935483871</v>
      </c>
      <c r="I18" s="1"/>
      <c r="J18" s="1"/>
      <c r="K18" s="1"/>
      <c r="L18" s="1"/>
      <c r="M18" s="1"/>
      <c r="N18" s="1"/>
      <c r="O18" s="1"/>
      <c r="P18" s="1"/>
    </row>
    <row r="19" spans="1:16" ht="18.75" thickBot="1" x14ac:dyDescent="0.3">
      <c r="A19" s="1"/>
      <c r="B19" s="1"/>
      <c r="C19" s="80">
        <v>2012</v>
      </c>
      <c r="D19" s="81" t="s">
        <v>60</v>
      </c>
      <c r="E19" s="97">
        <f>'[10]Počet jezdců v etapě'!$AH$3</f>
        <v>30</v>
      </c>
      <c r="F19" s="97">
        <v>31</v>
      </c>
      <c r="G19" s="110">
        <f>'[10]Počet jezdců v etapě'!$AI$3</f>
        <v>1</v>
      </c>
      <c r="H19" s="111">
        <f t="shared" si="0"/>
        <v>0.967741935483871</v>
      </c>
      <c r="I19" s="1"/>
      <c r="J19" s="1"/>
      <c r="K19" s="1"/>
      <c r="L19" s="1"/>
      <c r="M19" s="1"/>
      <c r="N19" s="1"/>
      <c r="O19" s="1"/>
      <c r="P19" s="1"/>
    </row>
    <row r="20" spans="1:16" ht="18.75" thickBot="1" x14ac:dyDescent="0.3">
      <c r="A20" s="1"/>
      <c r="B20" s="1"/>
      <c r="C20" s="98">
        <v>2013</v>
      </c>
      <c r="D20" s="99" t="s">
        <v>51</v>
      </c>
      <c r="E20" s="100">
        <f>'[10]Počet jezdců v etapě'!$AH$3</f>
        <v>30</v>
      </c>
      <c r="F20" s="100">
        <v>30</v>
      </c>
      <c r="G20" s="112">
        <v>0</v>
      </c>
      <c r="H20" s="155">
        <f t="shared" si="0"/>
        <v>1</v>
      </c>
      <c r="I20" s="1"/>
      <c r="J20" s="1"/>
      <c r="K20" s="1"/>
      <c r="L20" s="1"/>
      <c r="M20" s="1"/>
      <c r="N20" s="1"/>
      <c r="O20" s="1"/>
      <c r="P20" s="1"/>
    </row>
    <row r="21" spans="1:16" ht="18.75" thickBot="1" x14ac:dyDescent="0.3">
      <c r="A21" s="1"/>
      <c r="B21" s="1"/>
      <c r="C21" s="80">
        <v>2014</v>
      </c>
      <c r="D21" s="81" t="s">
        <v>62</v>
      </c>
      <c r="E21" s="97">
        <v>29</v>
      </c>
      <c r="F21" s="97">
        <v>30</v>
      </c>
      <c r="G21" s="110">
        <v>1</v>
      </c>
      <c r="H21" s="111">
        <f t="shared" si="0"/>
        <v>0.96666666666666667</v>
      </c>
      <c r="I21" s="1"/>
      <c r="J21" s="1"/>
      <c r="K21" s="1"/>
      <c r="L21" s="1"/>
      <c r="M21" s="1"/>
      <c r="N21" s="1"/>
      <c r="O21" s="1"/>
      <c r="P21" s="1"/>
    </row>
    <row r="22" spans="1:16" ht="18.75" thickBot="1" x14ac:dyDescent="0.3">
      <c r="A22" s="93"/>
      <c r="B22" s="93"/>
      <c r="C22" s="98">
        <v>2015</v>
      </c>
      <c r="D22" s="99" t="s">
        <v>51</v>
      </c>
      <c r="E22" s="100">
        <f>'[13]Vítěz 2015'!$G$8</f>
        <v>30</v>
      </c>
      <c r="F22" s="100">
        <v>30</v>
      </c>
      <c r="G22" s="112">
        <f>'[13]Vítěz 2015'!$H$8</f>
        <v>0</v>
      </c>
      <c r="H22" s="155">
        <f>E22/F22</f>
        <v>1</v>
      </c>
      <c r="I22" s="93"/>
      <c r="J22" s="93"/>
      <c r="K22" s="93"/>
      <c r="L22" s="93"/>
      <c r="M22" s="93"/>
      <c r="N22" s="93"/>
      <c r="O22" s="1"/>
      <c r="P22" s="1"/>
    </row>
    <row r="23" spans="1:16" x14ac:dyDescent="0.2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1"/>
      <c r="P23" s="1"/>
    </row>
    <row r="24" spans="1:16" x14ac:dyDescent="0.2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1"/>
      <c r="P24" s="1"/>
    </row>
    <row r="25" spans="1:16" x14ac:dyDescent="0.2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1"/>
      <c r="P25" s="1"/>
    </row>
    <row r="26" spans="1:16" x14ac:dyDescent="0.2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1"/>
      <c r="P26" s="1"/>
    </row>
    <row r="27" spans="1:16" x14ac:dyDescent="0.2">
      <c r="A27" s="1"/>
      <c r="B27" s="1"/>
      <c r="C27" s="93"/>
      <c r="D27" s="93"/>
      <c r="E27" s="1"/>
      <c r="F27" s="1"/>
      <c r="G27" s="1"/>
      <c r="I27" s="1"/>
      <c r="J27" s="1"/>
      <c r="K27" s="1"/>
      <c r="L27" s="1"/>
      <c r="M27" s="1"/>
      <c r="N27" s="1"/>
      <c r="O27" s="1"/>
      <c r="P27" s="1"/>
    </row>
    <row r="28" spans="1:16" x14ac:dyDescent="0.2">
      <c r="A28" s="1"/>
      <c r="B28" s="1"/>
      <c r="C28" s="93"/>
      <c r="D28" s="93"/>
      <c r="F28" s="1"/>
      <c r="G28" s="1"/>
      <c r="H28" s="1"/>
      <c r="I28" s="83"/>
      <c r="J28" s="1"/>
      <c r="K28" s="1"/>
      <c r="L28" s="1"/>
      <c r="M28" s="1"/>
      <c r="N28" s="1"/>
      <c r="O28" s="1"/>
      <c r="P28" s="1"/>
    </row>
    <row r="29" spans="1:16" x14ac:dyDescent="0.2">
      <c r="A29" s="1"/>
      <c r="B29" s="1"/>
      <c r="C29" s="93"/>
      <c r="D29" s="93"/>
      <c r="E29" s="93"/>
      <c r="F29" s="93"/>
      <c r="G29" s="93"/>
      <c r="H29" s="93"/>
      <c r="I29" s="93"/>
      <c r="J29" s="1"/>
      <c r="K29" s="1"/>
      <c r="L29" s="1"/>
      <c r="M29" s="1"/>
      <c r="N29" s="1"/>
      <c r="O29" s="1"/>
      <c r="P29" s="1"/>
    </row>
    <row r="30" spans="1:16" x14ac:dyDescent="0.2">
      <c r="A30" s="1"/>
      <c r="B30" s="1"/>
      <c r="C30" s="93"/>
      <c r="D30" s="93"/>
      <c r="E30" s="93"/>
      <c r="F30" s="93"/>
      <c r="G30" s="93"/>
      <c r="H30" s="93"/>
      <c r="I30" s="93"/>
      <c r="J30" s="1"/>
      <c r="K30" s="1"/>
      <c r="L30" s="1"/>
      <c r="M30" s="1"/>
      <c r="N30" s="1"/>
      <c r="O30" s="1"/>
      <c r="P30" s="1"/>
    </row>
    <row r="31" spans="1:16" x14ac:dyDescent="0.2">
      <c r="A31" s="1"/>
      <c r="B31" s="1"/>
      <c r="D31" s="93"/>
      <c r="E31" s="93"/>
      <c r="I31" s="93"/>
      <c r="J31" s="1"/>
      <c r="K31" s="1"/>
      <c r="L31" s="1"/>
      <c r="M31" s="1"/>
      <c r="N31" s="1"/>
      <c r="O31" s="1"/>
      <c r="P31" s="1"/>
    </row>
    <row r="32" spans="1:16" x14ac:dyDescent="0.2">
      <c r="A32" s="1"/>
      <c r="B32" s="1"/>
      <c r="D32" s="1"/>
      <c r="E32" s="9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">
      <c r="A33" s="1"/>
      <c r="B33" s="1"/>
      <c r="C33" s="93"/>
      <c r="D33" s="1"/>
      <c r="E33" s="93"/>
      <c r="G33" s="93"/>
      <c r="I33" s="1"/>
      <c r="J33" s="1"/>
      <c r="K33" s="1"/>
      <c r="L33" s="1"/>
      <c r="M33" s="1"/>
      <c r="N33" s="1"/>
      <c r="O33" s="1"/>
      <c r="P33" s="1"/>
    </row>
    <row r="34" spans="1:16" x14ac:dyDescent="0.2">
      <c r="A34" s="1"/>
      <c r="B34" s="1"/>
      <c r="C34" s="93"/>
      <c r="D34" s="93"/>
      <c r="E34" s="93"/>
      <c r="F34" s="93"/>
      <c r="G34" s="93"/>
      <c r="H34" s="93"/>
      <c r="I34" s="1"/>
      <c r="J34" s="1"/>
      <c r="K34" s="1"/>
      <c r="L34" s="1"/>
      <c r="M34" s="1"/>
      <c r="N34" s="1"/>
      <c r="O34" s="1"/>
      <c r="P34" s="1"/>
    </row>
    <row r="35" spans="1:16" x14ac:dyDescent="0.2">
      <c r="A35" s="113">
        <v>2003</v>
      </c>
      <c r="B35" s="93"/>
      <c r="C35" s="113">
        <v>2001</v>
      </c>
      <c r="D35" s="93"/>
      <c r="E35" s="46">
        <v>2008</v>
      </c>
      <c r="F35" s="93"/>
      <c r="G35" s="93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">
      <c r="A36" s="113">
        <v>2007</v>
      </c>
      <c r="B36" s="93"/>
      <c r="C36" s="113">
        <v>2002</v>
      </c>
      <c r="D36" s="93"/>
      <c r="E36" s="46">
        <v>2014</v>
      </c>
      <c r="F36" s="93"/>
      <c r="G36" s="46">
        <v>2004</v>
      </c>
      <c r="H36" s="113">
        <v>2006</v>
      </c>
      <c r="I36" s="1"/>
      <c r="J36" s="227">
        <v>2010</v>
      </c>
      <c r="K36" s="1"/>
      <c r="L36" s="1"/>
      <c r="M36" s="46">
        <v>2012</v>
      </c>
      <c r="N36" s="1"/>
      <c r="O36" s="1"/>
      <c r="P36" s="1"/>
    </row>
    <row r="37" spans="1:16" x14ac:dyDescent="0.2">
      <c r="A37" s="227">
        <v>2009</v>
      </c>
      <c r="B37" s="1"/>
      <c r="C37" s="113">
        <v>2005</v>
      </c>
      <c r="D37" s="93"/>
      <c r="E37" s="93"/>
      <c r="F37" s="93"/>
      <c r="G37" s="1"/>
      <c r="H37" s="251">
        <v>2016</v>
      </c>
      <c r="I37" s="1"/>
      <c r="J37" s="1"/>
      <c r="K37" s="1"/>
      <c r="L37" s="1"/>
      <c r="M37" s="1"/>
      <c r="N37" s="1"/>
      <c r="O37" s="1"/>
      <c r="P37" s="1"/>
    </row>
    <row r="38" spans="1:16" x14ac:dyDescent="0.2">
      <c r="A38" s="227">
        <v>2011</v>
      </c>
      <c r="B38" s="1"/>
      <c r="C38" s="93"/>
      <c r="D38" s="1"/>
      <c r="E38" s="93"/>
      <c r="G38" s="1"/>
      <c r="I38" s="1"/>
      <c r="J38" s="1"/>
      <c r="L38" s="1"/>
      <c r="M38" s="1"/>
      <c r="N38" s="1"/>
      <c r="O38" s="1"/>
      <c r="P38" s="1"/>
    </row>
    <row r="39" spans="1:16" x14ac:dyDescent="0.2">
      <c r="A39" s="1"/>
      <c r="B39" s="1"/>
      <c r="C39" s="93"/>
      <c r="D39" s="1"/>
      <c r="E39" s="9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">
      <c r="A40" s="1"/>
      <c r="B40" s="1"/>
      <c r="C40" s="93"/>
      <c r="D40" s="1"/>
      <c r="E40" s="93"/>
      <c r="F40" s="93"/>
      <c r="G40" s="93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">
      <c r="A41" s="1"/>
      <c r="B41" s="1"/>
      <c r="C41" s="93"/>
      <c r="D41" s="1"/>
      <c r="E41" s="93"/>
      <c r="F41" s="93"/>
      <c r="G41" s="93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">
      <c r="A42" s="1"/>
      <c r="B42" s="1"/>
      <c r="C42" s="93"/>
      <c r="D42" s="93"/>
      <c r="E42" s="93"/>
      <c r="F42" s="93"/>
      <c r="G42" s="93"/>
      <c r="H42" s="1"/>
      <c r="I42" s="93"/>
      <c r="J42" s="1"/>
      <c r="K42" s="1"/>
      <c r="L42" s="1"/>
      <c r="M42" s="1"/>
      <c r="N42" s="1"/>
      <c r="O42" s="1"/>
      <c r="P42" s="1"/>
    </row>
    <row r="43" spans="1:16" x14ac:dyDescent="0.2">
      <c r="A43" s="1"/>
      <c r="B43" s="1"/>
      <c r="C43" s="93"/>
      <c r="D43" s="93"/>
      <c r="E43" s="93"/>
      <c r="F43" s="93"/>
      <c r="G43" s="93"/>
      <c r="H43" s="93"/>
      <c r="I43" s="93"/>
      <c r="J43" s="1"/>
      <c r="K43" s="1"/>
      <c r="L43" s="1"/>
      <c r="M43" s="1"/>
      <c r="N43" s="1"/>
      <c r="O43" s="1"/>
      <c r="P43" s="1"/>
    </row>
    <row r="44" spans="1:16" x14ac:dyDescent="0.2">
      <c r="A44" s="1"/>
      <c r="B44" s="1"/>
      <c r="C44" s="93"/>
      <c r="D44" s="93"/>
      <c r="E44" s="93"/>
      <c r="F44" s="93"/>
      <c r="G44" s="93"/>
      <c r="H44" s="93"/>
      <c r="I44" s="93"/>
      <c r="J44" s="1"/>
      <c r="K44" s="1"/>
      <c r="L44" s="1"/>
      <c r="M44" s="1"/>
      <c r="N44" s="1"/>
      <c r="O44" s="1"/>
      <c r="P44" s="1"/>
    </row>
    <row r="45" spans="1:16" x14ac:dyDescent="0.2">
      <c r="A45" s="1"/>
      <c r="B45" s="1"/>
      <c r="C45" s="93"/>
      <c r="D45" s="93"/>
      <c r="E45" s="93"/>
      <c r="F45" s="93"/>
      <c r="G45" s="93"/>
      <c r="H45" s="93"/>
      <c r="I45" s="93"/>
      <c r="J45" s="1"/>
      <c r="K45" s="1"/>
      <c r="L45" s="1"/>
      <c r="M45" s="1"/>
      <c r="N45" s="1"/>
      <c r="O45" s="1"/>
      <c r="P45" s="1"/>
    </row>
    <row r="46" spans="1:16" x14ac:dyDescent="0.2">
      <c r="A46" s="1"/>
      <c r="B46" s="120">
        <v>2013</v>
      </c>
      <c r="C46" s="93"/>
      <c r="D46" s="120">
        <v>2017</v>
      </c>
      <c r="E46" s="93"/>
      <c r="F46" s="93"/>
      <c r="H46" s="93"/>
      <c r="I46" s="93"/>
      <c r="J46" s="1"/>
      <c r="K46" s="1"/>
      <c r="L46" s="1"/>
      <c r="M46" s="1"/>
      <c r="N46" s="1"/>
      <c r="O46" s="1"/>
      <c r="P46" s="1"/>
    </row>
    <row r="47" spans="1:16" x14ac:dyDescent="0.2">
      <c r="A47" s="1"/>
      <c r="B47" s="120">
        <v>2015</v>
      </c>
      <c r="C47" s="93"/>
      <c r="D47" s="93"/>
      <c r="E47" s="93"/>
      <c r="F47" s="93"/>
      <c r="G47" s="93"/>
      <c r="H47" s="93"/>
      <c r="I47" s="93"/>
      <c r="J47" s="1"/>
      <c r="K47" s="1"/>
      <c r="L47" s="1"/>
      <c r="M47" s="1"/>
      <c r="N47" s="1"/>
      <c r="O47" s="1"/>
      <c r="P47" s="1"/>
    </row>
    <row r="48" spans="1:16" x14ac:dyDescent="0.2">
      <c r="A48" s="93"/>
      <c r="B48" s="120">
        <v>2017</v>
      </c>
      <c r="C48" s="93"/>
      <c r="D48" s="93"/>
      <c r="E48" s="93"/>
      <c r="F48" s="93"/>
      <c r="G48" s="93"/>
      <c r="H48" s="93"/>
      <c r="I48" s="93"/>
      <c r="J48" s="1"/>
      <c r="K48" s="1"/>
      <c r="L48" s="1"/>
      <c r="M48" s="1"/>
      <c r="N48" s="1"/>
      <c r="O48" s="1"/>
      <c r="P48" s="1"/>
    </row>
    <row r="49" spans="1:16" x14ac:dyDescent="0.2">
      <c r="A49" s="93"/>
      <c r="B49" s="93"/>
      <c r="C49" s="93"/>
      <c r="D49" s="93"/>
      <c r="E49" s="93"/>
      <c r="F49" s="93"/>
      <c r="G49" s="93"/>
      <c r="H49" s="93"/>
      <c r="I49" s="93"/>
      <c r="J49" s="1"/>
      <c r="K49" s="1"/>
      <c r="L49" s="1"/>
      <c r="M49" s="1"/>
      <c r="N49" s="1"/>
      <c r="O49" s="1"/>
      <c r="P49" s="1"/>
    </row>
    <row r="50" spans="1:16" x14ac:dyDescent="0.2">
      <c r="A50" s="93"/>
      <c r="B50" s="228"/>
      <c r="C50" s="93"/>
      <c r="D50" s="93"/>
      <c r="E50" s="93"/>
      <c r="F50" s="93"/>
      <c r="G50" s="93"/>
      <c r="H50" s="93"/>
      <c r="I50" s="93"/>
      <c r="J50" s="1"/>
      <c r="K50" s="1"/>
      <c r="L50" s="1"/>
      <c r="M50" s="1"/>
      <c r="N50" s="1"/>
      <c r="O50" s="93"/>
      <c r="P50" s="93"/>
    </row>
    <row r="51" spans="1:16" x14ac:dyDescent="0.2">
      <c r="A51" s="93"/>
      <c r="B51" s="93"/>
      <c r="C51" s="93"/>
      <c r="D51" s="93"/>
      <c r="E51" s="93"/>
      <c r="F51" s="93"/>
      <c r="G51" s="93"/>
      <c r="H51" s="93"/>
      <c r="I51" s="93"/>
      <c r="J51" s="1"/>
      <c r="K51" s="1"/>
      <c r="L51" s="1"/>
      <c r="M51" s="1"/>
      <c r="N51" s="1"/>
      <c r="O51" s="93"/>
      <c r="P51" s="93"/>
    </row>
    <row r="52" spans="1:16" x14ac:dyDescent="0.2">
      <c r="A52" s="93"/>
      <c r="B52" s="93"/>
      <c r="C52" s="93"/>
      <c r="D52" s="93"/>
      <c r="E52" s="93"/>
      <c r="F52" s="93"/>
      <c r="G52" s="93"/>
      <c r="H52" s="93"/>
      <c r="I52" s="93"/>
      <c r="J52" s="1"/>
      <c r="K52" s="1"/>
      <c r="L52" s="1"/>
      <c r="M52" s="1"/>
      <c r="N52" s="1"/>
      <c r="O52" s="93"/>
      <c r="P52" s="93"/>
    </row>
    <row r="53" spans="1:16" x14ac:dyDescent="0.2">
      <c r="A53" s="93"/>
      <c r="B53" s="93"/>
      <c r="C53" s="93"/>
      <c r="D53" s="93"/>
      <c r="E53" s="93"/>
      <c r="F53" s="93"/>
      <c r="G53" s="93"/>
      <c r="H53" s="93"/>
      <c r="I53" s="93"/>
      <c r="J53" s="1"/>
      <c r="K53" s="1"/>
      <c r="L53" s="1"/>
      <c r="M53" s="1"/>
      <c r="N53" s="1"/>
      <c r="O53" s="93"/>
      <c r="P53" s="93"/>
    </row>
    <row r="54" spans="1:16" x14ac:dyDescent="0.2">
      <c r="A54" s="93"/>
      <c r="B54" s="93"/>
      <c r="C54" s="93"/>
      <c r="D54" s="93"/>
      <c r="E54" s="93"/>
      <c r="F54" s="93"/>
      <c r="G54" s="93"/>
      <c r="H54" s="93"/>
      <c r="I54" s="93"/>
      <c r="J54" s="1"/>
      <c r="K54" s="1"/>
      <c r="L54" s="1"/>
      <c r="M54" s="1"/>
      <c r="N54" s="1"/>
      <c r="O54" s="93"/>
      <c r="P54" s="93"/>
    </row>
    <row r="55" spans="1:16" x14ac:dyDescent="0.2">
      <c r="A55" s="1"/>
      <c r="B55" s="93"/>
      <c r="C55" s="93"/>
      <c r="D55" s="93"/>
      <c r="E55" s="93"/>
      <c r="F55" s="93"/>
      <c r="G55" s="1"/>
      <c r="H55" s="1"/>
      <c r="I55" s="93"/>
      <c r="J55" s="93"/>
      <c r="K55" s="93"/>
      <c r="L55" s="93"/>
      <c r="M55" s="93"/>
      <c r="N55" s="93"/>
      <c r="O55" s="93"/>
      <c r="P55" s="93"/>
    </row>
    <row r="56" spans="1:16" x14ac:dyDescent="0.2">
      <c r="A56" s="1"/>
      <c r="B56" s="93"/>
      <c r="C56" s="93"/>
      <c r="D56" s="93"/>
      <c r="E56" s="93"/>
      <c r="F56" s="93"/>
      <c r="G56" s="1"/>
      <c r="H56" s="1"/>
      <c r="I56" s="93"/>
      <c r="J56" s="93"/>
      <c r="K56" s="93"/>
      <c r="L56" s="93"/>
      <c r="M56" s="93"/>
      <c r="N56" s="93"/>
      <c r="O56" s="93"/>
      <c r="P56" s="93"/>
    </row>
    <row r="57" spans="1:16" x14ac:dyDescent="0.2">
      <c r="A57" s="1"/>
      <c r="B57" s="93"/>
      <c r="C57" s="93"/>
      <c r="D57" s="93"/>
      <c r="E57" s="93"/>
      <c r="F57" s="93"/>
      <c r="G57" s="1"/>
      <c r="H57" s="1"/>
      <c r="I57" s="93"/>
      <c r="J57" s="93"/>
      <c r="K57" s="93"/>
      <c r="L57" s="93"/>
      <c r="M57" s="93"/>
      <c r="N57" s="93"/>
      <c r="O57" s="93"/>
      <c r="P57" s="93"/>
    </row>
    <row r="58" spans="1:16" x14ac:dyDescent="0.2">
      <c r="A58" s="1"/>
      <c r="B58" s="93"/>
      <c r="C58" s="93"/>
      <c r="D58" s="93"/>
      <c r="E58" s="93"/>
      <c r="F58" s="93"/>
      <c r="G58" s="1"/>
      <c r="H58" s="1"/>
      <c r="I58" s="93"/>
      <c r="J58" s="93"/>
      <c r="K58" s="93"/>
      <c r="L58" s="93"/>
      <c r="M58" s="93"/>
      <c r="N58" s="93"/>
      <c r="O58" s="93"/>
      <c r="P58" s="93"/>
    </row>
    <row r="59" spans="1:16" x14ac:dyDescent="0.2">
      <c r="A59" s="1"/>
      <c r="B59" s="93"/>
      <c r="C59" s="93"/>
      <c r="D59" s="93"/>
      <c r="E59" s="93"/>
      <c r="F59" s="93"/>
      <c r="G59" s="1"/>
      <c r="H59" s="1"/>
      <c r="I59" s="93"/>
      <c r="J59" s="93"/>
      <c r="K59" s="93"/>
      <c r="L59" s="93"/>
      <c r="M59" s="93"/>
      <c r="N59" s="93"/>
      <c r="O59" s="93"/>
      <c r="P59" s="93"/>
    </row>
    <row r="60" spans="1:16" x14ac:dyDescent="0.2">
      <c r="A60" s="1"/>
      <c r="B60" s="93"/>
      <c r="C60" s="93"/>
      <c r="D60" s="93"/>
      <c r="E60" s="93"/>
      <c r="F60" s="93"/>
      <c r="G60" s="1"/>
      <c r="H60" s="1"/>
      <c r="I60" s="93"/>
      <c r="J60" s="93"/>
      <c r="K60" s="93"/>
      <c r="L60" s="93"/>
      <c r="M60" s="93"/>
      <c r="N60" s="93"/>
      <c r="O60" s="93"/>
      <c r="P60" s="93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93"/>
      <c r="J61" s="93"/>
      <c r="K61" s="93"/>
      <c r="L61" s="93"/>
      <c r="M61" s="93"/>
      <c r="N61" s="93"/>
      <c r="O61" s="93"/>
      <c r="P61" s="93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93"/>
      <c r="J62" s="93"/>
      <c r="K62" s="93"/>
      <c r="L62" s="93"/>
      <c r="M62" s="93"/>
      <c r="N62" s="93"/>
      <c r="O62" s="93"/>
      <c r="P62" s="93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93"/>
      <c r="J63" s="93"/>
      <c r="K63" s="93"/>
      <c r="L63" s="93"/>
      <c r="M63" s="93"/>
      <c r="N63" s="93"/>
      <c r="O63" s="93"/>
      <c r="P63" s="93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93"/>
      <c r="J64" s="93"/>
      <c r="K64" s="93"/>
      <c r="L64" s="93"/>
      <c r="M64" s="93"/>
      <c r="N64" s="93"/>
      <c r="O64" s="93"/>
      <c r="P64" s="93"/>
    </row>
    <row r="65" spans="1:14" x14ac:dyDescent="0.2">
      <c r="A65" s="1"/>
      <c r="B65" s="1"/>
      <c r="C65" s="1"/>
      <c r="D65" s="1"/>
      <c r="E65" s="1"/>
      <c r="F65" s="1"/>
      <c r="G65" s="1"/>
      <c r="H65" s="1"/>
      <c r="I65" s="93"/>
      <c r="J65" s="93"/>
      <c r="K65" s="93"/>
      <c r="L65" s="93"/>
      <c r="M65" s="93"/>
      <c r="N65" s="93"/>
    </row>
    <row r="66" spans="1:14" x14ac:dyDescent="0.2">
      <c r="A66" s="1"/>
      <c r="B66" s="1"/>
      <c r="C66" s="1"/>
      <c r="D66" s="1"/>
      <c r="E66" s="1"/>
      <c r="F66" s="1"/>
      <c r="G66" s="1"/>
      <c r="H66" s="1"/>
      <c r="I66" s="93"/>
      <c r="J66" s="93"/>
      <c r="K66" s="93"/>
      <c r="L66" s="93"/>
      <c r="M66" s="93"/>
      <c r="N66" s="93"/>
    </row>
    <row r="67" spans="1:14" x14ac:dyDescent="0.2">
      <c r="A67" s="1"/>
      <c r="B67" s="1"/>
      <c r="C67" s="1"/>
      <c r="D67" s="1"/>
      <c r="E67" s="1"/>
      <c r="F67" s="1"/>
      <c r="G67" s="1"/>
      <c r="H67" s="1"/>
      <c r="I67" s="93"/>
      <c r="J67" s="93"/>
      <c r="K67" s="93"/>
      <c r="L67" s="93"/>
      <c r="M67" s="93"/>
      <c r="N67" s="93"/>
    </row>
    <row r="68" spans="1:14" x14ac:dyDescent="0.2">
      <c r="A68" s="1"/>
      <c r="B68" s="1"/>
      <c r="C68" s="1"/>
      <c r="D68" s="1"/>
      <c r="E68" s="1"/>
      <c r="F68" s="1"/>
      <c r="G68" s="1"/>
      <c r="H68" s="1"/>
      <c r="I68" s="93"/>
      <c r="J68" s="93"/>
      <c r="K68" s="93"/>
      <c r="L68" s="93"/>
      <c r="M68" s="93"/>
      <c r="N68" s="93"/>
    </row>
    <row r="69" spans="1:14" x14ac:dyDescent="0.2">
      <c r="A69" s="1"/>
      <c r="B69" s="1"/>
      <c r="C69" s="1"/>
      <c r="D69" s="1"/>
      <c r="E69" s="1"/>
      <c r="F69" s="1"/>
      <c r="G69" s="1"/>
      <c r="H69" s="1"/>
      <c r="I69" s="93"/>
      <c r="J69" s="93"/>
      <c r="K69" s="93"/>
      <c r="L69" s="93"/>
      <c r="M69" s="93"/>
      <c r="N69" s="93"/>
    </row>
    <row r="70" spans="1:14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14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14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14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14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14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14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14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14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14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14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">
      <c r="A862" s="1"/>
      <c r="B862" s="1"/>
      <c r="C862" s="1"/>
      <c r="D862" s="1"/>
      <c r="E862" s="1"/>
      <c r="F862" s="1"/>
      <c r="G862" s="1"/>
      <c r="H862" s="1"/>
      <c r="I862" s="1"/>
    </row>
  </sheetData>
  <phoneticPr fontId="7" type="noConversion"/>
  <conditionalFormatting sqref="H15:H16">
    <cfRule type="cellIs" dxfId="2" priority="3" stopIfTrue="1" operator="greaterThanOrEqual">
      <formula>$H$9</formula>
    </cfRule>
  </conditionalFormatting>
  <conditionalFormatting sqref="H8:H13">
    <cfRule type="cellIs" dxfId="1" priority="4" stopIfTrue="1" operator="greaterThanOrEqual">
      <formula>$H$9</formula>
    </cfRule>
  </conditionalFormatting>
  <conditionalFormatting sqref="H14">
    <cfRule type="cellIs" dxfId="0" priority="1" stopIfTrue="1" operator="greaterThanOrEqual">
      <formula>$H$9</formula>
    </cfRule>
  </conditionalFormatting>
  <pageMargins left="0.78740157499999996" right="0.78740157499999996" top="0.984251969" bottom="0.984251969" header="0.4921259845" footer="0.4921259845"/>
  <headerFooter alignWithMargins="0"/>
  <drawing r:id="rId1"/>
  <legacyDrawing r:id="rId2"/>
  <oleObjects>
    <mc:AlternateContent xmlns:mc="http://schemas.openxmlformats.org/markup-compatibility/2006">
      <mc:Choice Requires="x14">
        <oleObject progId="MSPhotoEd.3" shapeId="5129" r:id="rId3">
          <objectPr defaultSize="0" autoPict="0" r:id="rId4">
            <anchor moveWithCells="1">
              <from>
                <xdr:col>7</xdr:col>
                <xdr:colOff>209550</xdr:colOff>
                <xdr:row>27</xdr:row>
                <xdr:rowOff>47625</xdr:rowOff>
              </from>
              <to>
                <xdr:col>8</xdr:col>
                <xdr:colOff>495300</xdr:colOff>
                <xdr:row>34</xdr:row>
                <xdr:rowOff>57150</xdr:rowOff>
              </to>
            </anchor>
          </objectPr>
        </oleObject>
      </mc:Choice>
      <mc:Fallback>
        <oleObject progId="MSPhotoEd.3" shapeId="5129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Grafy</vt:lpstr>
      </vt:variant>
      <vt:variant>
        <vt:i4>3</vt:i4>
      </vt:variant>
    </vt:vector>
  </HeadingPairs>
  <TitlesOfParts>
    <vt:vector size="18" baseType="lpstr">
      <vt:lpstr>Úvod</vt:lpstr>
      <vt:lpstr>Počet etap</vt:lpstr>
      <vt:lpstr>Počet km</vt:lpstr>
      <vt:lpstr>Nastoupané m celkem</vt:lpstr>
      <vt:lpstr>Nejvíce m v etapě</vt:lpstr>
      <vt:lpstr>Teploty</vt:lpstr>
      <vt:lpstr>Počet jezdců</vt:lpstr>
      <vt:lpstr>Průměrný počet jezdců v etapě</vt:lpstr>
      <vt:lpstr>Počet jezdců nad 50%</vt:lpstr>
      <vt:lpstr>Počet 1000</vt:lpstr>
      <vt:lpstr>"1000"</vt:lpstr>
      <vt:lpstr>Rychlostní průměr</vt:lpstr>
      <vt:lpstr>Trackmakers</vt:lpstr>
      <vt:lpstr>Historie účasti</vt:lpstr>
      <vt:lpstr>Vítězové Ceny nej pilníka</vt:lpstr>
      <vt:lpstr>Graf počtu km </vt:lpstr>
      <vt:lpstr>Průměrný počet v etapě graf</vt:lpstr>
      <vt:lpstr>Graf historie</vt:lpstr>
    </vt:vector>
  </TitlesOfParts>
  <Company>Transgas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Pour</dc:creator>
  <cp:lastModifiedBy>Mares Jan</cp:lastModifiedBy>
  <cp:lastPrinted>2016-11-02T21:49:18Z</cp:lastPrinted>
  <dcterms:created xsi:type="dcterms:W3CDTF">2004-10-20T12:32:26Z</dcterms:created>
  <dcterms:modified xsi:type="dcterms:W3CDTF">2017-11-24T19:39:48Z</dcterms:modified>
</cp:coreProperties>
</file>